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730" tabRatio="912" firstSheet="1" activeTab="1"/>
  </bookViews>
  <sheets>
    <sheet name="ÉVEK2000TŐL" sheetId="1" state="hidden" r:id="rId1"/>
    <sheet name="Fedőlap" sheetId="2" r:id="rId2"/>
    <sheet name="Mérlegoldalak" sheetId="3" r:id="rId3"/>
    <sheet name="Tájékoztató adatok" sheetId="4" r:id="rId4"/>
    <sheet name="Eredménykimutatás" sheetId="5" r:id="rId5"/>
    <sheet name="Költségvetési tám. felhaszn." sheetId="6" r:id="rId6"/>
    <sheet name="Vagyon felhasználása" sheetId="7" r:id="rId7"/>
    <sheet name="Cél szerinti juttatások" sheetId="8" r:id="rId8"/>
    <sheet name="Egyéb támogatások" sheetId="9" r:id="rId9"/>
    <sheet name="Tisztségviselők juttatásai" sheetId="10" r:id="rId10"/>
    <sheet name="Tevékenység bemutatása" sheetId="11" r:id="rId11"/>
    <sheet name="Köv-köt." sheetId="12" r:id="rId12"/>
    <sheet name="Ellenőrzés" sheetId="13" state="hidden" r:id="rId13"/>
  </sheets>
  <externalReferences>
    <externalReference r:id="rId16"/>
  </externalReferences>
  <definedNames>
    <definedName name="leltar" localSheetId="12">#REF!</definedName>
    <definedName name="_xlnm.Print_Area" localSheetId="0">'ÉVEK2000TŐL'!$A$1:$J$66</definedName>
    <definedName name="T">#REF!</definedName>
    <definedName name="tabla" localSheetId="12">#REF!</definedName>
  </definedNames>
  <calcPr fullCalcOnLoad="1"/>
</workbook>
</file>

<file path=xl/sharedStrings.xml><?xml version="1.0" encoding="utf-8"?>
<sst xmlns="http://schemas.openxmlformats.org/spreadsheetml/2006/main" count="527" uniqueCount="271">
  <si>
    <t>Keltezés:</t>
  </si>
  <si>
    <t>(képviselője)</t>
  </si>
  <si>
    <t xml:space="preserve"> </t>
  </si>
  <si>
    <t>A tétel megnevezése</t>
  </si>
  <si>
    <t>Előző év</t>
  </si>
  <si>
    <t>a</t>
  </si>
  <si>
    <t>b</t>
  </si>
  <si>
    <t>c</t>
  </si>
  <si>
    <t>d</t>
  </si>
  <si>
    <t>P. H.</t>
  </si>
  <si>
    <t>Sor-szám</t>
  </si>
  <si>
    <t>Előző év(ek) módosításai</t>
  </si>
  <si>
    <t>Tárgyév</t>
  </si>
  <si>
    <t>e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</si>
  <si>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</si>
  <si>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</si>
  <si>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</si>
  <si>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</si>
  <si>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</si>
  <si>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</si>
  <si>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</si>
  <si>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</si>
  <si>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</si>
  <si>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</si>
  <si>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</si>
  <si>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</si>
  <si>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</si>
  <si>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 xml:space="preserve">I. IMMATERIÁLIS JAVAK </t>
  </si>
  <si>
    <t xml:space="preserve">II.TÁRGYI ESZKÖZÖK </t>
  </si>
  <si>
    <t xml:space="preserve">III. BEFEKTETETT PÉNZÜGYI ESZKÖZÖK </t>
  </si>
  <si>
    <t xml:space="preserve">I. KÉSZLETEK </t>
  </si>
  <si>
    <t xml:space="preserve">II. KÖVETELÉSEK </t>
  </si>
  <si>
    <t xml:space="preserve">III. ÉRTÉKPAPÍROK </t>
  </si>
  <si>
    <t xml:space="preserve">IV. PÉNZESZKÖZÖK </t>
  </si>
  <si>
    <t>.</t>
  </si>
  <si>
    <t>P.H.</t>
  </si>
  <si>
    <t>Tétel-szám</t>
  </si>
  <si>
    <t>I</t>
  </si>
  <si>
    <t>A</t>
  </si>
  <si>
    <t>C</t>
  </si>
  <si>
    <t>B</t>
  </si>
  <si>
    <t>D</t>
  </si>
  <si>
    <t>E</t>
  </si>
  <si>
    <t>F</t>
  </si>
  <si>
    <t>G</t>
  </si>
  <si>
    <t>16.</t>
  </si>
  <si>
    <t>17.</t>
  </si>
  <si>
    <t>18.</t>
  </si>
  <si>
    <t>19.</t>
  </si>
  <si>
    <t>20.</t>
  </si>
  <si>
    <t xml:space="preserve">I. INDULÓ TŐKE/JEGYZETT TŐKE </t>
  </si>
  <si>
    <t>E. Céltartalék</t>
  </si>
  <si>
    <t>a) alapítótól</t>
  </si>
  <si>
    <t>Pályázati úton elnyert támogatás</t>
  </si>
  <si>
    <t>Közhasznú tevékenységből származó bevétel</t>
  </si>
  <si>
    <t>Tagdíjból származó bevétel</t>
  </si>
  <si>
    <t>Egyéb bevétel</t>
  </si>
  <si>
    <t>H</t>
  </si>
  <si>
    <t xml:space="preserve">ADÓFIZETÉSI KÖTELEZETTSÉG </t>
  </si>
  <si>
    <t>21.</t>
  </si>
  <si>
    <t>22.</t>
  </si>
  <si>
    <t>Személyi jellegű ráfordítások</t>
  </si>
  <si>
    <t>Bérköltség</t>
  </si>
  <si>
    <t>Értékcsökkenési leírás</t>
  </si>
  <si>
    <t>A szervezet által nyújtott támogatások</t>
  </si>
  <si>
    <t>Támogatást nyújtó neve</t>
  </si>
  <si>
    <t>Támogatás</t>
  </si>
  <si>
    <t>időpontja</t>
  </si>
  <si>
    <t>összege</t>
  </si>
  <si>
    <t>Felhasználás célja</t>
  </si>
  <si>
    <t>Felhasználás összege</t>
  </si>
  <si>
    <t>előző évi</t>
  </si>
  <si>
    <t>tárgyévi</t>
  </si>
  <si>
    <t>Átvitel összege</t>
  </si>
  <si>
    <t>Megnevezés</t>
  </si>
  <si>
    <t>Előző évi összeg Ft</t>
  </si>
  <si>
    <t>Tárgyévi összeg Ft</t>
  </si>
  <si>
    <t>Változás</t>
  </si>
  <si>
    <t>Megjegyzés</t>
  </si>
  <si>
    <t>%</t>
  </si>
  <si>
    <t>Ft</t>
  </si>
  <si>
    <t>Juttatás megnevezése</t>
  </si>
  <si>
    <t>Juttatás összege</t>
  </si>
  <si>
    <t>Előző évi</t>
  </si>
  <si>
    <t>Közhasznú tevékenység keretében nyújtott</t>
  </si>
  <si>
    <t>adómentes</t>
  </si>
  <si>
    <t>ebből:     adóköteles</t>
  </si>
  <si>
    <t>-pénzbeli juttatások össz.</t>
  </si>
  <si>
    <t>-természetbeni juttatások összesen</t>
  </si>
  <si>
    <t>Egyéb</t>
  </si>
  <si>
    <t>Összesen:</t>
  </si>
  <si>
    <t xml:space="preserve">Egyéb cél szerinti, de nem közhasznú tevékenység keretében nyújtott </t>
  </si>
  <si>
    <t>- pénzbeli juttatások</t>
  </si>
  <si>
    <t>- nem pénzbeli juttatások</t>
  </si>
  <si>
    <t>E Ft-ban</t>
  </si>
  <si>
    <t>Támogató</t>
  </si>
  <si>
    <t>megnevezése</t>
  </si>
  <si>
    <t>Támogatott</t>
  </si>
  <si>
    <t>cél</t>
  </si>
  <si>
    <t>Támogatás összege</t>
  </si>
  <si>
    <t>Kisebbségi települési önkormányzat</t>
  </si>
  <si>
    <t>Települési önkormányzat társulása</t>
  </si>
  <si>
    <t>Magánszemély</t>
  </si>
  <si>
    <t>Egyéni vállalkozó</t>
  </si>
  <si>
    <t>Jogi személyiségű gazdasági társaság</t>
  </si>
  <si>
    <t>Közhasznú szervezet</t>
  </si>
  <si>
    <t>Szja 1%-a (APEH)</t>
  </si>
  <si>
    <t>Juttatás</t>
  </si>
  <si>
    <t>Eltérés</t>
  </si>
  <si>
    <t>Cél szerinti pénzbeli kifizetések</t>
  </si>
  <si>
    <t>Természetbeni juttatások</t>
  </si>
  <si>
    <t>-szja mentes</t>
  </si>
  <si>
    <t>-szja köteles</t>
  </si>
  <si>
    <t>Értékpapír juttatások</t>
  </si>
  <si>
    <t>Tiszteletdíjak, megbízási díjak</t>
  </si>
  <si>
    <t>Adott kölcsönök összege</t>
  </si>
  <si>
    <t>- kamatmentes kölcsönök</t>
  </si>
  <si>
    <t>Egyéb juttatások</t>
  </si>
  <si>
    <t>Tőkeváltozás</t>
  </si>
  <si>
    <t>Tőkeváltozás csökkenésére ható tényezők:</t>
  </si>
  <si>
    <t>- közhasznú tevékenység tárgyévi vesztesége</t>
  </si>
  <si>
    <t>- vállakozási tevékenység tárgyévi vesztesége</t>
  </si>
  <si>
    <t>- egyéb</t>
  </si>
  <si>
    <t>TARTALOM:</t>
  </si>
  <si>
    <t>- KIMUTATÁS A KAPOTT TÁMOGATÁSRÓL</t>
  </si>
  <si>
    <t>Forrásai:</t>
  </si>
  <si>
    <t>- normatív költségvetési támogatás,</t>
  </si>
  <si>
    <t>- költségvetési törvényben nevesített támogatás,</t>
  </si>
  <si>
    <t>- államháztartás alrendszerétől kapott támogatás,</t>
  </si>
  <si>
    <t>- valamely költségvetési szervtől kapott támogatás</t>
  </si>
  <si>
    <t>- KÖLTSÉGVETÉSI TÁMOGATÁS FELHASZNÁLÁSA</t>
  </si>
  <si>
    <t>- KIMUTATÁS A VAGYON FELHASZNÁLÁSRÓL</t>
  </si>
  <si>
    <t>- KIMUTATÁS A CÉL SZERINTI  JUTTATÁSRÓL</t>
  </si>
  <si>
    <t>- KÖZHASZNÚ TEVÉKENYSÉGRŐL SZÓLÓ BESZÁMOLÓ</t>
  </si>
  <si>
    <t>Összesen</t>
  </si>
  <si>
    <t>Jogi személyiség nélküli társaság</t>
  </si>
  <si>
    <t>III. LEKÖTÖTT TARTALÉK</t>
  </si>
  <si>
    <t>IV. ÉRTÉKELÉSI TARTALÉK</t>
  </si>
  <si>
    <t>V. TÁRGYÉVI EREDMÉNY ALAPTEVÉKENYSÉGBŐL</t>
  </si>
  <si>
    <t>II. HOSSZÚ LEJÁRATÚ KÖTELEZETTSÉGEK</t>
  </si>
  <si>
    <t>I. HÁTRASOROLT KÖTELEZETTSÉGEK</t>
  </si>
  <si>
    <t xml:space="preserve">III. RÖVID LEJÁRATÚ KÖTELEZETTSÉGEK </t>
  </si>
  <si>
    <t>II. TŐKEVÁLTOZÁS/EREDMÉNY</t>
  </si>
  <si>
    <t>b) központi költségvetésből</t>
  </si>
  <si>
    <t>c) helyi önkormányzattól</t>
  </si>
  <si>
    <t>Anyagjellegű ráfordításai</t>
  </si>
  <si>
    <t>Pénzügyi műveletek ráfordításai</t>
  </si>
  <si>
    <t>Rendkívüli ráfordítások</t>
  </si>
  <si>
    <t>14.</t>
  </si>
  <si>
    <t>15.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</si>
  <si>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</si>
  <si>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</si>
  <si>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</si>
  <si>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</si>
  <si>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</si>
  <si>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</si>
  <si>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</si>
  <si>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</si>
  <si>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</si>
  <si>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ebből: továbbutalt támogatás</t>
  </si>
  <si>
    <t>J</t>
  </si>
  <si>
    <t xml:space="preserve">VÁLLALKOZÁSI TEVÉKENYSÉG BEVÉTELE </t>
  </si>
  <si>
    <t>Statisztikai számjel</t>
  </si>
  <si>
    <t>adatok eFt-ban</t>
  </si>
  <si>
    <t>eFt-ban</t>
  </si>
  <si>
    <t>EREDMÉNYKIMUTATÁS</t>
  </si>
  <si>
    <t>Sorsz.</t>
  </si>
  <si>
    <t>MEGNEVEZÉS</t>
  </si>
  <si>
    <t>Tárgy év</t>
  </si>
  <si>
    <t>MÉRLEG</t>
  </si>
  <si>
    <t>A. Befektetett eszközök (02+03+04)</t>
  </si>
  <si>
    <t xml:space="preserve">II. TÁRGYI ESZKÖZÖK </t>
  </si>
  <si>
    <t>III. BEFEKTETETT PÉNZÜGYI ESZKÖZÖK</t>
  </si>
  <si>
    <t>B. Forgóeszközök (06+07+08+09)</t>
  </si>
  <si>
    <t xml:space="preserve">III. ÉRTÉKPAPIROK </t>
  </si>
  <si>
    <t>ESZKÖZÖK ÖSSZESEN (01+05+10)</t>
  </si>
  <si>
    <t xml:space="preserve">E. Céltartalékok </t>
  </si>
  <si>
    <t>C. Aktív időbeli elhatárolások</t>
  </si>
  <si>
    <t>G. Passzív időbeli elhatárolások</t>
  </si>
  <si>
    <t>- KIMUTATÁS A VEZETŐ TISZTSÉGVISELŐK JUTTATÁSAIRÓL</t>
  </si>
  <si>
    <t>Mérleg</t>
  </si>
  <si>
    <t>E/F</t>
  </si>
  <si>
    <t xml:space="preserve">E </t>
  </si>
  <si>
    <t xml:space="preserve">- Közhasznú egyszerűsített éves beszámoló MÉRLEG </t>
  </si>
  <si>
    <t>- Közhasznú egyszerűsített éves beszámoló EREDMÉNYKIMUTATÁS</t>
  </si>
  <si>
    <t>- Közhasznú egyszerűsített éves beszámoló TÁJÉKOZTATÓ ADATOK</t>
  </si>
  <si>
    <t>a szervezet vezetője</t>
  </si>
  <si>
    <t>2003</t>
  </si>
  <si>
    <t>2004</t>
  </si>
  <si>
    <t>2005</t>
  </si>
  <si>
    <t>2006</t>
  </si>
  <si>
    <t>F. Kötelezettségek (21+22+23)</t>
  </si>
  <si>
    <t>FORRÁSOK ÖSSZESEN (12+19+20+24)</t>
  </si>
  <si>
    <t>Közhasznú célú működésre kapott támogatás</t>
  </si>
  <si>
    <t>VÁLLALKOZÁSI TEVÉKENYSÉG BEVÉTELE</t>
  </si>
  <si>
    <t>ÖSSZES BEVÉTEL (A+B)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</si>
  <si>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</si>
  <si>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</si>
  <si>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</si>
  <si>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</si>
  <si>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</si>
  <si>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</si>
  <si>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</si>
  <si>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</si>
  <si>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</si>
  <si>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</si>
  <si>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Egyéb ráfordítások</t>
  </si>
  <si>
    <t>ÖSSZES RÁFORDÍTÁS (D+E)</t>
  </si>
  <si>
    <t>ADÓZÁS ELŐTTI VÁLLALKOZÁSI EREDMÉNY (B-E)</t>
  </si>
  <si>
    <t>TÁRGYÉVI VÁLLALKOZÁSI EREDMÉNY (G-H)</t>
  </si>
  <si>
    <t>TÁRGYÉVI KÖZHASZNÚ EREDMÉNY (A-D)</t>
  </si>
  <si>
    <t>D. Saját tőke (13+14+15+16+17+18)</t>
  </si>
  <si>
    <t>VI. TÁRGYÉVI EREDMÉNY VÁLLALKOZÁSI TEV.-BŐL</t>
  </si>
  <si>
    <r>
      <t xml:space="preserve">VÁLLALKOZÁSI TEVÉKENYSÉG RÁFORDÍTÁSAI </t>
    </r>
    <r>
      <rPr>
        <sz val="9"/>
        <rFont val="Arial CE"/>
        <family val="2"/>
      </rPr>
      <t>(12+13+14+15+16+17)</t>
    </r>
  </si>
  <si>
    <r>
      <t>ÖSSZES KÖZHASZNÚ TEVÉKENYSÉG BEVÉTELE</t>
    </r>
    <r>
      <rPr>
        <sz val="9.5"/>
        <rFont val="Arial CE"/>
        <family val="2"/>
      </rPr>
      <t xml:space="preserve"> </t>
    </r>
    <r>
      <rPr>
        <sz val="9"/>
        <rFont val="Arial CE"/>
        <family val="2"/>
      </rPr>
      <t>(1+2+3+4+-5)</t>
    </r>
  </si>
  <si>
    <r>
      <t xml:space="preserve">ÖSSZES BEVÉTEL </t>
    </r>
    <r>
      <rPr>
        <sz val="10"/>
        <rFont val="Arial CE"/>
        <family val="2"/>
      </rPr>
      <t>(A+B)</t>
    </r>
  </si>
  <si>
    <r>
      <t xml:space="preserve">KÖZHASZNÚ TEVÉKENYSÉG RÁFORDÍTÁSAI </t>
    </r>
    <r>
      <rPr>
        <sz val="9"/>
        <rFont val="Arial CE"/>
        <family val="2"/>
      </rPr>
      <t>(6+7+8+9+10+11)</t>
    </r>
  </si>
  <si>
    <t xml:space="preserve"> ebből:  -  megbízási díjak</t>
  </si>
  <si>
    <t xml:space="preserve">            -  tiszteletdíjak</t>
  </si>
  <si>
    <t>Személyi jellegű egyéb kifizetések</t>
  </si>
  <si>
    <t>Bérjárulékok</t>
  </si>
  <si>
    <t>Induló tőke</t>
  </si>
  <si>
    <t>Központi költségvetési szerv</t>
  </si>
  <si>
    <t>Elkülönönített állami pénzalap</t>
  </si>
  <si>
    <r>
      <t>B. Forgóeszközök</t>
    </r>
    <r>
      <rPr>
        <sz val="10"/>
        <rFont val="Arial CE"/>
        <family val="2"/>
      </rPr>
      <t xml:space="preserve">  (6+7+8+9)</t>
    </r>
  </si>
  <si>
    <r>
      <t xml:space="preserve">ESZKÖZÖK (AKTIVÁK) ÖSSZESEN </t>
    </r>
    <r>
      <rPr>
        <sz val="10"/>
        <rFont val="Arial CE"/>
        <family val="2"/>
      </rPr>
      <t>(1+5+10)</t>
    </r>
  </si>
  <si>
    <r>
      <t>D. Saját tőke</t>
    </r>
    <r>
      <rPr>
        <sz val="10"/>
        <rFont val="Arial CE"/>
        <family val="2"/>
      </rPr>
      <t xml:space="preserve"> (13+14+15+16+17+18)</t>
    </r>
  </si>
  <si>
    <r>
      <t xml:space="preserve">F. Kötelezettségek </t>
    </r>
    <r>
      <rPr>
        <sz val="10"/>
        <rFont val="Arial CE"/>
        <family val="2"/>
      </rPr>
      <t>(21+22+23)</t>
    </r>
  </si>
  <si>
    <r>
      <t xml:space="preserve">FORRÁSOK (PASSZÍVÁK) ÖSSZESEN </t>
    </r>
    <r>
      <rPr>
        <sz val="10"/>
        <rFont val="Arial CE"/>
        <family val="0"/>
      </rPr>
      <t>(12+19+20+24)</t>
    </r>
  </si>
  <si>
    <t>Közhasznúsági jelentés</t>
  </si>
  <si>
    <t>az egyéb szervezet megnevezése</t>
  </si>
  <si>
    <t>az egyéb szervezet címe, telefonszáma</t>
  </si>
  <si>
    <t>2007</t>
  </si>
  <si>
    <r>
      <t>ÖSSZES KÖZHASZNÚ TEVÉKENYSÉG BEVÉTELE</t>
    </r>
    <r>
      <rPr>
        <sz val="9.5"/>
        <rFont val="Arial"/>
        <family val="2"/>
      </rPr>
      <t xml:space="preserve"> </t>
    </r>
    <r>
      <rPr>
        <sz val="9"/>
        <rFont val="Arial"/>
        <family val="2"/>
      </rPr>
      <t>(01+02+03+04+05)</t>
    </r>
  </si>
  <si>
    <r>
      <t xml:space="preserve">KÖZHASZNÚ TEVÉKENYSÉG RÁFORDÍTÁSAI </t>
    </r>
    <r>
      <rPr>
        <sz val="9"/>
        <rFont val="Arial"/>
        <family val="2"/>
      </rPr>
      <t>(06+07+08+09+10+11)</t>
    </r>
  </si>
  <si>
    <r>
      <t xml:space="preserve">VÁLLALKOZÁSI TEVÉKENYSÉG RÁFORDÍTÁSAI </t>
    </r>
    <r>
      <rPr>
        <sz val="9"/>
        <rFont val="Arial"/>
        <family val="2"/>
      </rPr>
      <t>(12+13+14+15+16+17)</t>
    </r>
  </si>
  <si>
    <t>Követelések</t>
  </si>
  <si>
    <t>Belföldi vevők</t>
  </si>
  <si>
    <t>Kötelezettségek</t>
  </si>
  <si>
    <t>Belföldi szállítók</t>
  </si>
  <si>
    <t>Működés</t>
  </si>
  <si>
    <t>d) társadalombiztosítótól</t>
  </si>
  <si>
    <t>e) egyéb, ebből 1% szja</t>
  </si>
  <si>
    <t>IV.BEFEKTETETT ESZKÖZÖK ÉRTÉKHELYESBÍTÉSE</t>
  </si>
  <si>
    <t>IV.BEFEKTETT PÉNZÜGYI ESZKÖZÖK ÉRTÉKHELYESBÍTÉSE</t>
  </si>
  <si>
    <r>
      <t xml:space="preserve">A. Befektetett eszközök </t>
    </r>
    <r>
      <rPr>
        <sz val="10"/>
        <rFont val="Arial CE"/>
        <family val="2"/>
      </rPr>
      <t xml:space="preserve"> (2+3+4+5)</t>
    </r>
  </si>
  <si>
    <t>e) egyéb , ebből 1% szja</t>
  </si>
  <si>
    <t>32.</t>
  </si>
  <si>
    <t>2008</t>
  </si>
  <si>
    <t>2009</t>
  </si>
  <si>
    <t>Budapesti Természetbarát Sportszövetség</t>
  </si>
  <si>
    <t>9133-917</t>
  </si>
  <si>
    <t>1053 Budapest, Curia u. 3.</t>
  </si>
  <si>
    <t>Sport</t>
  </si>
  <si>
    <t>Egyéb elszámolások</t>
  </si>
  <si>
    <t>eFt</t>
  </si>
  <si>
    <t>2010. december 31.</t>
  </si>
  <si>
    <t>Budapest, 2011. március 28.</t>
  </si>
  <si>
    <t>2010</t>
  </si>
  <si>
    <t>Munkaváll.előleg</t>
  </si>
  <si>
    <t>Elszámolási előleg</t>
  </si>
  <si>
    <t>Étkezési utalvány</t>
  </si>
  <si>
    <t>EHO</t>
  </si>
  <si>
    <t>Illeték túlfiz.</t>
  </si>
  <si>
    <t>SZJA</t>
  </si>
  <si>
    <t>Eg.bizt. Alap</t>
  </si>
  <si>
    <t>Nyugd.bizt. Alap</t>
  </si>
  <si>
    <t>Belföldi vevők túlfiz.</t>
  </si>
  <si>
    <t>Belföldi szállítók túlfiz.</t>
  </si>
  <si>
    <t>Főv.Önkorm.</t>
  </si>
  <si>
    <t>Helyi önkormányzat</t>
  </si>
</sst>
</file>

<file path=xl/styles.xml><?xml version="1.0" encoding="utf-8"?>
<styleSheet xmlns="http://schemas.openxmlformats.org/spreadsheetml/2006/main">
  <numFmts count="5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Ft&quot;#,##0_);\(&quot;Ft&quot;#,##0\)"/>
    <numFmt numFmtId="165" formatCode="&quot;Ft&quot;#,##0_);[Red]\(&quot;Ft&quot;#,##0\)"/>
    <numFmt numFmtId="166" formatCode="&quot;Ft&quot;#,##0.00_);\(&quot;Ft&quot;#,##0.00\)"/>
    <numFmt numFmtId="167" formatCode="&quot;Ft&quot;#,##0.00_);[Red]\(&quot;Ft&quot;#,##0.00\)"/>
    <numFmt numFmtId="168" formatCode="_(&quot;Ft&quot;* #,##0_);_(&quot;Ft&quot;* \(#,##0\);_(&quot;Ft&quot;* &quot;-&quot;_);_(@_)"/>
    <numFmt numFmtId="169" formatCode="_(* #,##0_);_(* \(#,##0\);_(* &quot;-&quot;_);_(@_)"/>
    <numFmt numFmtId="170" formatCode="_(&quot;Ft&quot;* #,##0.00_);_(&quot;Ft&quot;* \(#,##0.00\);_(&quot;Ft&quot;* &quot;-&quot;??_);_(@_)"/>
    <numFmt numFmtId="171" formatCode="_(* #,##0.00_);_(* \(#,##0.00\);_(* &quot;-&quot;??_);_(@_)"/>
    <numFmt numFmtId="172" formatCode="00"/>
    <numFmt numFmtId="173" formatCode="0.0000"/>
    <numFmt numFmtId="174" formatCode="yy\.mm\.dd"/>
    <numFmt numFmtId="175" formatCode="0.0"/>
    <numFmt numFmtId="176" formatCode="0.000"/>
    <numFmt numFmtId="177" formatCode="0_ ;[Red]\-0\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"/>
    <numFmt numFmtId="185" formatCode="_-* #,##0\ _F_t_-;\-* #,##0\ _F_t_-;_-* &quot;-&quot;??\ _F_t_-;_-@_-"/>
    <numFmt numFmtId="186" formatCode="#,##0.000"/>
    <numFmt numFmtId="187" formatCode="#,##0.0000"/>
    <numFmt numFmtId="188" formatCode="0;[Red]0"/>
    <numFmt numFmtId="189" formatCode="&quot;Igen&quot;;&quot;Igen&quot;;&quot;Nem&quot;"/>
    <numFmt numFmtId="190" formatCode="&quot;Igaz&quot;;&quot;Igaz&quot;;&quot;Hamis&quot;"/>
    <numFmt numFmtId="191" formatCode="&quot;Be&quot;;&quot;Be&quot;;&quot;Ki&quot;"/>
    <numFmt numFmtId="192" formatCode="#,##0_ ;\-#,##0\ "/>
    <numFmt numFmtId="193" formatCode="#,##0\ &quot;Ft&quot;"/>
    <numFmt numFmtId="194" formatCode="#,##0\ _F_t"/>
    <numFmt numFmtId="195" formatCode="0.0000%"/>
    <numFmt numFmtId="196" formatCode="#,##0\ &quot;Ft&quot;_);\(#,##0\ &quot;Ft&quot;\)"/>
    <numFmt numFmtId="197" formatCode="#,##0\ &quot;Ft&quot;_);[Red]\(#,##0\ &quot;Ft&quot;\)"/>
    <numFmt numFmtId="198" formatCode="#,##0.00\ &quot;Ft&quot;_);\(#,##0.00\ &quot;Ft&quot;\)"/>
    <numFmt numFmtId="199" formatCode="#,##0.00\ &quot;Ft&quot;_);[Red]\(#,##0.00\ &quot;Ft&quot;\)"/>
    <numFmt numFmtId="200" formatCode="_ * #,##0_)\ &quot;Ft&quot;_ ;_ * \(#,##0\)\ &quot;Ft&quot;_ ;_ * &quot;-&quot;_)\ &quot;Ft&quot;_ ;_ @_ "/>
    <numFmt numFmtId="201" formatCode="_ * #,##0_)\ _F_t_ ;_ * \(#,##0\)\ _F_t_ ;_ * &quot;-&quot;_)\ _F_t_ ;_ @_ "/>
    <numFmt numFmtId="202" formatCode="_ * #,##0.00_)\ &quot;Ft&quot;_ ;_ * \(#,##0.00\)\ &quot;Ft&quot;_ ;_ * &quot;-&quot;??_)\ &quot;Ft&quot;_ ;_ @_ "/>
    <numFmt numFmtId="203" formatCode="_ * #,##0.00_)\ _F_t_ ;_ * \(#,##0.00\)\ _F_t_ ;_ * &quot;-&quot;??_)\ _F_t_ ;_ @_ "/>
    <numFmt numFmtId="204" formatCode="yyyy/"/>
    <numFmt numFmtId="205" formatCode="[$-40E]yyyy\.\ mmmm\ d\."/>
  </numFmts>
  <fonts count="51">
    <font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b/>
      <sz val="2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9"/>
      <name val="Arial CE"/>
      <family val="2"/>
    </font>
    <font>
      <sz val="9.5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0"/>
      <name val="MS Sans Serif"/>
      <family val="2"/>
    </font>
    <font>
      <b/>
      <sz val="36"/>
      <name val="Arial CE"/>
      <family val="2"/>
    </font>
    <font>
      <b/>
      <sz val="12"/>
      <name val="Arial CE"/>
      <family val="2"/>
    </font>
    <font>
      <sz val="12"/>
      <name val="Arial"/>
      <family val="2"/>
    </font>
    <font>
      <b/>
      <sz val="10"/>
      <name val="Arial"/>
      <family val="2"/>
    </font>
    <font>
      <sz val="9"/>
      <color indexed="10"/>
      <name val="Arial CE"/>
      <family val="2"/>
    </font>
    <font>
      <sz val="10"/>
      <color indexed="10"/>
      <name val="Arial CE"/>
      <family val="2"/>
    </font>
    <font>
      <sz val="11"/>
      <name val="Arial CE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1"/>
      <name val="Arial CE"/>
      <family val="0"/>
    </font>
    <font>
      <sz val="8"/>
      <name val="MS Sans Serif"/>
      <family val="2"/>
    </font>
    <font>
      <b/>
      <sz val="13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6" fillId="7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17" borderId="7" applyNumberFormat="0" applyFont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44" fillId="4" borderId="0" applyNumberFormat="0" applyBorder="0" applyAlignment="0" applyProtection="0"/>
    <xf numFmtId="0" fontId="45" fillId="22" borderId="8" applyNumberFormat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" borderId="0" applyNumberFormat="0" applyBorder="0" applyAlignment="0" applyProtection="0"/>
    <xf numFmtId="0" fontId="49" fillId="23" borderId="0" applyNumberFormat="0" applyBorder="0" applyAlignment="0" applyProtection="0"/>
    <xf numFmtId="0" fontId="50" fillId="22" borderId="1" applyNumberFormat="0" applyAlignment="0" applyProtection="0"/>
    <xf numFmtId="9" fontId="0" fillId="0" borderId="0" applyFont="0" applyFill="0" applyBorder="0" applyAlignment="0" applyProtection="0"/>
  </cellStyleXfs>
  <cellXfs count="6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0" xfId="0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 horizontal="left" vertical="center" indent="8"/>
    </xf>
    <xf numFmtId="0" fontId="6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 wrapText="1"/>
    </xf>
    <xf numFmtId="0" fontId="0" fillId="0" borderId="20" xfId="0" applyBorder="1" applyAlignment="1">
      <alignment horizontal="centerContinuous" vertical="center" wrapText="1"/>
    </xf>
    <xf numFmtId="0" fontId="0" fillId="0" borderId="21" xfId="0" applyBorder="1" applyAlignment="1">
      <alignment horizontal="centerContinuous" vertical="center" wrapText="1"/>
    </xf>
    <xf numFmtId="0" fontId="0" fillId="0" borderId="22" xfId="0" applyBorder="1" applyAlignment="1">
      <alignment horizontal="centerContinuous" vertical="center" wrapText="1"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20" xfId="0" applyBorder="1" applyAlignment="1">
      <alignment horizontal="centerContinuous" vertical="center"/>
    </xf>
    <xf numFmtId="0" fontId="6" fillId="0" borderId="20" xfId="0" applyFont="1" applyBorder="1" applyAlignment="1">
      <alignment horizontal="centerContinuous" vertical="center" wrapText="1"/>
    </xf>
    <xf numFmtId="0" fontId="6" fillId="0" borderId="19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32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/>
    </xf>
    <xf numFmtId="172" fontId="6" fillId="0" borderId="0" xfId="0" applyNumberFormat="1" applyFont="1" applyBorder="1" applyAlignment="1">
      <alignment vertical="center"/>
    </xf>
    <xf numFmtId="0" fontId="0" fillId="0" borderId="33" xfId="0" applyFont="1" applyBorder="1" applyAlignment="1">
      <alignment horizontal="left" vertical="center" indent="1"/>
    </xf>
    <xf numFmtId="0" fontId="0" fillId="0" borderId="10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1" fontId="6" fillId="0" borderId="35" xfId="0" applyNumberFormat="1" applyFont="1" applyBorder="1" applyAlignment="1">
      <alignment horizontal="right" vertical="center"/>
    </xf>
    <xf numFmtId="172" fontId="6" fillId="0" borderId="36" xfId="0" applyNumberFormat="1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 indent="1"/>
    </xf>
    <xf numFmtId="0" fontId="0" fillId="0" borderId="14" xfId="0" applyFont="1" applyBorder="1" applyAlignment="1">
      <alignment vertical="center"/>
    </xf>
    <xf numFmtId="1" fontId="0" fillId="0" borderId="14" xfId="0" applyNumberFormat="1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0" xfId="0" applyFont="1" applyBorder="1" applyAlignment="1">
      <alignment horizontal="left" vertical="center" indent="1"/>
    </xf>
    <xf numFmtId="0" fontId="5" fillId="0" borderId="31" xfId="0" applyFont="1" applyBorder="1" applyAlignment="1">
      <alignment horizontal="left" vertical="center"/>
    </xf>
    <xf numFmtId="0" fontId="0" fillId="0" borderId="31" xfId="0" applyFont="1" applyBorder="1" applyAlignment="1">
      <alignment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1" fontId="6" fillId="0" borderId="35" xfId="0" applyNumberFormat="1" applyFont="1" applyBorder="1" applyAlignment="1">
      <alignment vertical="center"/>
    </xf>
    <xf numFmtId="172" fontId="6" fillId="0" borderId="36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2" fontId="6" fillId="0" borderId="35" xfId="0" applyNumberFormat="1" applyFont="1" applyBorder="1" applyAlignment="1">
      <alignment vertical="center"/>
    </xf>
    <xf numFmtId="0" fontId="6" fillId="0" borderId="37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0" fillId="0" borderId="38" xfId="0" applyFont="1" applyBorder="1" applyAlignment="1">
      <alignment/>
    </xf>
    <xf numFmtId="3" fontId="0" fillId="0" borderId="13" xfId="0" applyNumberFormat="1" applyFont="1" applyBorder="1" applyAlignment="1">
      <alignment vertical="center"/>
    </xf>
    <xf numFmtId="3" fontId="0" fillId="0" borderId="34" xfId="0" applyNumberFormat="1" applyFont="1" applyBorder="1" applyAlignment="1">
      <alignment vertical="center"/>
    </xf>
    <xf numFmtId="3" fontId="0" fillId="0" borderId="29" xfId="0" applyNumberFormat="1" applyFont="1" applyBorder="1" applyAlignment="1">
      <alignment/>
    </xf>
    <xf numFmtId="3" fontId="0" fillId="0" borderId="29" xfId="0" applyNumberFormat="1" applyFont="1" applyBorder="1" applyAlignment="1">
      <alignment vertical="center"/>
    </xf>
    <xf numFmtId="3" fontId="0" fillId="0" borderId="34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0" fillId="0" borderId="20" xfId="0" applyBorder="1" applyAlignment="1">
      <alignment horizontal="centerContinuous"/>
    </xf>
    <xf numFmtId="3" fontId="6" fillId="0" borderId="36" xfId="0" applyNumberFormat="1" applyFont="1" applyBorder="1" applyAlignment="1">
      <alignment vertical="center"/>
    </xf>
    <xf numFmtId="3" fontId="6" fillId="0" borderId="36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34" xfId="0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0" fillId="22" borderId="0" xfId="0" applyNumberFormat="1" applyFill="1" applyAlignment="1">
      <alignment horizontal="right"/>
    </xf>
    <xf numFmtId="0" fontId="2" fillId="0" borderId="0" xfId="0" applyFont="1" applyBorder="1" applyAlignment="1">
      <alignment horizontal="centerContinuous"/>
    </xf>
    <xf numFmtId="172" fontId="6" fillId="0" borderId="35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vertical="center"/>
    </xf>
    <xf numFmtId="1" fontId="6" fillId="0" borderId="23" xfId="0" applyNumberFormat="1" applyFont="1" applyBorder="1" applyAlignment="1">
      <alignment vertical="center"/>
    </xf>
    <xf numFmtId="172" fontId="6" fillId="0" borderId="24" xfId="0" applyNumberFormat="1" applyFont="1" applyBorder="1" applyAlignment="1">
      <alignment vertical="center"/>
    </xf>
    <xf numFmtId="0" fontId="0" fillId="0" borderId="25" xfId="0" applyFont="1" applyBorder="1" applyAlignment="1">
      <alignment horizontal="left" vertical="center" indent="1"/>
    </xf>
    <xf numFmtId="0" fontId="0" fillId="0" borderId="26" xfId="0" applyFont="1" applyBorder="1" applyAlignment="1">
      <alignment/>
    </xf>
    <xf numFmtId="0" fontId="0" fillId="0" borderId="24" xfId="0" applyFont="1" applyBorder="1" applyAlignment="1">
      <alignment vertical="center"/>
    </xf>
    <xf numFmtId="3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 vertical="center"/>
    </xf>
    <xf numFmtId="0" fontId="0" fillId="0" borderId="27" xfId="0" applyFont="1" applyBorder="1" applyAlignment="1">
      <alignment/>
    </xf>
    <xf numFmtId="172" fontId="6" fillId="0" borderId="41" xfId="0" applyNumberFormat="1" applyFont="1" applyBorder="1" applyAlignment="1">
      <alignment vertical="center"/>
    </xf>
    <xf numFmtId="0" fontId="7" fillId="0" borderId="41" xfId="0" applyFont="1" applyBorder="1" applyAlignment="1">
      <alignment horizontal="center" vertical="center"/>
    </xf>
    <xf numFmtId="0" fontId="7" fillId="0" borderId="41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1" xfId="0" applyFont="1" applyBorder="1" applyAlignment="1">
      <alignment/>
    </xf>
    <xf numFmtId="0" fontId="6" fillId="0" borderId="41" xfId="0" applyFont="1" applyBorder="1" applyAlignment="1">
      <alignment/>
    </xf>
    <xf numFmtId="3" fontId="6" fillId="0" borderId="41" xfId="0" applyNumberFormat="1" applyFont="1" applyBorder="1" applyAlignment="1">
      <alignment vertical="center"/>
    </xf>
    <xf numFmtId="3" fontId="6" fillId="0" borderId="41" xfId="0" applyNumberFormat="1" applyFont="1" applyBorder="1" applyAlignment="1">
      <alignment/>
    </xf>
    <xf numFmtId="1" fontId="0" fillId="0" borderId="42" xfId="0" applyNumberFormat="1" applyFont="1" applyBorder="1" applyAlignment="1">
      <alignment horizontal="right" vertical="center"/>
    </xf>
    <xf numFmtId="1" fontId="0" fillId="0" borderId="43" xfId="0" applyNumberFormat="1" applyFont="1" applyBorder="1" applyAlignment="1">
      <alignment horizontal="right" vertical="center"/>
    </xf>
    <xf numFmtId="1" fontId="0" fillId="0" borderId="28" xfId="0" applyNumberFormat="1" applyFont="1" applyBorder="1" applyAlignment="1">
      <alignment horizontal="right" vertical="center"/>
    </xf>
    <xf numFmtId="172" fontId="0" fillId="0" borderId="34" xfId="0" applyNumberFormat="1" applyFont="1" applyBorder="1" applyAlignment="1">
      <alignment vertical="center"/>
    </xf>
    <xf numFmtId="172" fontId="0" fillId="0" borderId="13" xfId="0" applyNumberFormat="1" applyFont="1" applyBorder="1" applyAlignment="1">
      <alignment vertical="center"/>
    </xf>
    <xf numFmtId="172" fontId="0" fillId="0" borderId="29" xfId="0" applyNumberFormat="1" applyFont="1" applyBorder="1" applyAlignment="1">
      <alignment vertical="center"/>
    </xf>
    <xf numFmtId="0" fontId="8" fillId="0" borderId="37" xfId="0" applyFont="1" applyBorder="1" applyAlignment="1">
      <alignment horizontal="left" vertical="center" indent="1"/>
    </xf>
    <xf numFmtId="0" fontId="0" fillId="0" borderId="44" xfId="0" applyFont="1" applyBorder="1" applyAlignment="1">
      <alignment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 vertical="center"/>
    </xf>
    <xf numFmtId="1" fontId="0" fillId="0" borderId="23" xfId="0" applyNumberFormat="1" applyFont="1" applyBorder="1" applyAlignment="1">
      <alignment horizontal="right" vertical="center"/>
    </xf>
    <xf numFmtId="172" fontId="0" fillId="0" borderId="24" xfId="0" applyNumberFormat="1" applyFont="1" applyBorder="1" applyAlignment="1">
      <alignment vertical="center"/>
    </xf>
    <xf numFmtId="0" fontId="0" fillId="0" borderId="46" xfId="0" applyBorder="1" applyAlignment="1">
      <alignment/>
    </xf>
    <xf numFmtId="0" fontId="0" fillId="0" borderId="25" xfId="0" applyFont="1" applyBorder="1" applyAlignment="1">
      <alignment horizontal="left" vertical="center" indent="4"/>
    </xf>
    <xf numFmtId="0" fontId="6" fillId="0" borderId="35" xfId="0" applyFont="1" applyBorder="1" applyAlignment="1">
      <alignment horizontal="right" vertical="center"/>
    </xf>
    <xf numFmtId="0" fontId="6" fillId="0" borderId="36" xfId="0" applyFont="1" applyBorder="1" applyAlignment="1">
      <alignment vertical="center"/>
    </xf>
    <xf numFmtId="0" fontId="0" fillId="0" borderId="14" xfId="0" applyBorder="1" applyAlignment="1">
      <alignment horizontal="centerContinuous" vertical="center"/>
    </xf>
    <xf numFmtId="0" fontId="0" fillId="0" borderId="36" xfId="0" applyBorder="1" applyAlignment="1">
      <alignment horizontal="centerContinuous" vertical="center"/>
    </xf>
    <xf numFmtId="3" fontId="6" fillId="0" borderId="36" xfId="0" applyNumberFormat="1" applyFont="1" applyBorder="1" applyAlignment="1">
      <alignment horizontal="centerContinuous" vertical="center"/>
    </xf>
    <xf numFmtId="0" fontId="0" fillId="0" borderId="44" xfId="0" applyBorder="1" applyAlignment="1">
      <alignment/>
    </xf>
    <xf numFmtId="172" fontId="6" fillId="0" borderId="14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0" fillId="0" borderId="43" xfId="0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47" xfId="0" applyBorder="1" applyAlignment="1">
      <alignment/>
    </xf>
    <xf numFmtId="0" fontId="5" fillId="0" borderId="1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Continuous"/>
    </xf>
    <xf numFmtId="0" fontId="0" fillId="0" borderId="14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Border="1" applyAlignment="1">
      <alignment horizontal="left"/>
    </xf>
    <xf numFmtId="0" fontId="6" fillId="0" borderId="25" xfId="0" applyFont="1" applyBorder="1" applyAlignment="1">
      <alignment horizontal="left" vertical="center" indent="1"/>
    </xf>
    <xf numFmtId="0" fontId="0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16" xfId="0" applyFont="1" applyBorder="1" applyAlignment="1" quotePrefix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35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0" fontId="1" fillId="0" borderId="15" xfId="0" applyFont="1" applyBorder="1" applyAlignment="1" quotePrefix="1">
      <alignment horizontal="center" vertical="center"/>
    </xf>
    <xf numFmtId="0" fontId="1" fillId="0" borderId="51" xfId="0" applyFont="1" applyBorder="1" applyAlignment="1" quotePrefix="1">
      <alignment horizontal="center" vertic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22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0" fontId="10" fillId="0" borderId="14" xfId="0" applyFont="1" applyBorder="1" applyAlignment="1">
      <alignment vertical="center"/>
    </xf>
    <xf numFmtId="0" fontId="0" fillId="0" borderId="52" xfId="0" applyFont="1" applyBorder="1" applyAlignment="1">
      <alignment horizontal="left" vertical="center" indent="1"/>
    </xf>
    <xf numFmtId="0" fontId="0" fillId="0" borderId="53" xfId="0" applyFont="1" applyBorder="1" applyAlignment="1">
      <alignment vertical="center"/>
    </xf>
    <xf numFmtId="3" fontId="0" fillId="0" borderId="53" xfId="0" applyNumberFormat="1" applyFont="1" applyBorder="1" applyAlignment="1">
      <alignment/>
    </xf>
    <xf numFmtId="3" fontId="0" fillId="0" borderId="53" xfId="0" applyNumberFormat="1" applyFont="1" applyBorder="1" applyAlignment="1">
      <alignment vertical="center"/>
    </xf>
    <xf numFmtId="1" fontId="6" fillId="0" borderId="54" xfId="0" applyNumberFormat="1" applyFont="1" applyBorder="1" applyAlignment="1">
      <alignment horizontal="right" vertical="center"/>
    </xf>
    <xf numFmtId="172" fontId="6" fillId="0" borderId="45" xfId="0" applyNumberFormat="1" applyFont="1" applyBorder="1" applyAlignment="1">
      <alignment vertical="center"/>
    </xf>
    <xf numFmtId="0" fontId="8" fillId="0" borderId="55" xfId="0" applyFont="1" applyBorder="1" applyAlignment="1">
      <alignment horizontal="left" vertical="center" indent="1"/>
    </xf>
    <xf numFmtId="0" fontId="0" fillId="0" borderId="56" xfId="0" applyFont="1" applyBorder="1" applyAlignment="1">
      <alignment vertical="center"/>
    </xf>
    <xf numFmtId="3" fontId="0" fillId="0" borderId="45" xfId="0" applyNumberFormat="1" applyFont="1" applyBorder="1" applyAlignment="1">
      <alignment/>
    </xf>
    <xf numFmtId="3" fontId="0" fillId="0" borderId="45" xfId="0" applyNumberFormat="1" applyFont="1" applyBorder="1" applyAlignment="1">
      <alignment vertical="center"/>
    </xf>
    <xf numFmtId="3" fontId="0" fillId="0" borderId="56" xfId="0" applyNumberFormat="1" applyFont="1" applyBorder="1" applyAlignment="1">
      <alignment vertical="center"/>
    </xf>
    <xf numFmtId="0" fontId="6" fillId="0" borderId="55" xfId="0" applyFont="1" applyBorder="1" applyAlignment="1">
      <alignment horizontal="left" vertical="center" indent="1"/>
    </xf>
    <xf numFmtId="3" fontId="0" fillId="0" borderId="57" xfId="0" applyNumberFormat="1" applyBorder="1" applyAlignment="1">
      <alignment/>
    </xf>
    <xf numFmtId="3" fontId="6" fillId="0" borderId="14" xfId="0" applyNumberFormat="1" applyFont="1" applyBorder="1" applyAlignment="1">
      <alignment vertical="center"/>
    </xf>
    <xf numFmtId="1" fontId="12" fillId="0" borderId="0" xfId="57" applyNumberFormat="1">
      <alignment/>
      <protection/>
    </xf>
    <xf numFmtId="3" fontId="12" fillId="0" borderId="0" xfId="57" applyNumberFormat="1">
      <alignment/>
      <protection/>
    </xf>
    <xf numFmtId="0" fontId="12" fillId="0" borderId="0" xfId="57">
      <alignment/>
      <protection/>
    </xf>
    <xf numFmtId="1" fontId="15" fillId="0" borderId="0" xfId="57" applyNumberFormat="1" applyFont="1" applyBorder="1">
      <alignment/>
      <protection/>
    </xf>
    <xf numFmtId="3" fontId="12" fillId="0" borderId="0" xfId="57" applyNumberFormat="1" applyFont="1" applyBorder="1">
      <alignment/>
      <protection/>
    </xf>
    <xf numFmtId="1" fontId="12" fillId="0" borderId="0" xfId="57" applyNumberFormat="1" applyAlignment="1">
      <alignment horizontal="center"/>
      <protection/>
    </xf>
    <xf numFmtId="0" fontId="5" fillId="0" borderId="55" xfId="0" applyFont="1" applyBorder="1" applyAlignment="1">
      <alignment horizontal="left" vertical="center" indent="1"/>
    </xf>
    <xf numFmtId="0" fontId="5" fillId="0" borderId="32" xfId="0" applyFont="1" applyBorder="1" applyAlignment="1">
      <alignment horizontal="left" vertical="center" indent="1"/>
    </xf>
    <xf numFmtId="0" fontId="5" fillId="0" borderId="58" xfId="0" applyFont="1" applyBorder="1" applyAlignment="1">
      <alignment horizontal="left" vertical="center" indent="1"/>
    </xf>
    <xf numFmtId="0" fontId="6" fillId="0" borderId="56" xfId="0" applyFont="1" applyBorder="1" applyAlignment="1">
      <alignment horizontal="right"/>
    </xf>
    <xf numFmtId="3" fontId="6" fillId="0" borderId="56" xfId="0" applyNumberFormat="1" applyFont="1" applyBorder="1" applyAlignment="1">
      <alignment vertical="center"/>
    </xf>
    <xf numFmtId="0" fontId="0" fillId="0" borderId="47" xfId="0" applyFont="1" applyBorder="1" applyAlignment="1">
      <alignment/>
    </xf>
    <xf numFmtId="0" fontId="0" fillId="0" borderId="27" xfId="0" applyBorder="1" applyAlignment="1">
      <alignment horizontal="centerContinuous" vertical="center"/>
    </xf>
    <xf numFmtId="3" fontId="6" fillId="0" borderId="56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0" fillId="0" borderId="43" xfId="0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/>
    </xf>
    <xf numFmtId="3" fontId="0" fillId="0" borderId="5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0" fontId="0" fillId="0" borderId="0" xfId="0" applyAlignment="1">
      <alignment horizontal="justify"/>
    </xf>
    <xf numFmtId="0" fontId="0" fillId="0" borderId="0" xfId="56">
      <alignment/>
      <protection/>
    </xf>
    <xf numFmtId="0" fontId="6" fillId="22" borderId="42" xfId="56" applyFont="1" applyFill="1" applyBorder="1" applyAlignment="1">
      <alignment horizontal="center" vertical="center"/>
      <protection/>
    </xf>
    <xf numFmtId="0" fontId="0" fillId="22" borderId="59" xfId="56" applyFill="1" applyBorder="1" applyAlignment="1">
      <alignment horizontal="center" vertical="center" wrapText="1"/>
      <protection/>
    </xf>
    <xf numFmtId="0" fontId="0" fillId="22" borderId="34" xfId="56" applyFill="1" applyBorder="1" applyAlignment="1">
      <alignment horizontal="center" vertical="center" wrapText="1"/>
      <protection/>
    </xf>
    <xf numFmtId="0" fontId="0" fillId="0" borderId="48" xfId="56" applyBorder="1" applyAlignment="1">
      <alignment horizontal="center" vertical="center"/>
      <protection/>
    </xf>
    <xf numFmtId="3" fontId="0" fillId="0" borderId="0" xfId="56" applyNumberFormat="1" applyBorder="1" applyAlignment="1">
      <alignment vertical="center"/>
      <protection/>
    </xf>
    <xf numFmtId="0" fontId="0" fillId="0" borderId="49" xfId="56" applyBorder="1" applyAlignment="1">
      <alignment vertical="center"/>
      <protection/>
    </xf>
    <xf numFmtId="0" fontId="0" fillId="0" borderId="41" xfId="56" applyBorder="1" applyAlignment="1">
      <alignment horizontal="center" vertical="center"/>
      <protection/>
    </xf>
    <xf numFmtId="0" fontId="0" fillId="0" borderId="0" xfId="56" applyAlignment="1">
      <alignment vertical="center"/>
      <protection/>
    </xf>
    <xf numFmtId="0" fontId="17" fillId="0" borderId="0" xfId="56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0" fillId="0" borderId="0" xfId="56" applyFill="1" applyBorder="1" applyAlignment="1">
      <alignment horizontal="center" vertical="center" wrapText="1"/>
      <protection/>
    </xf>
    <xf numFmtId="0" fontId="0" fillId="0" borderId="0" xfId="56" applyFill="1" applyBorder="1" applyAlignment="1">
      <alignment horizontal="center" vertical="center"/>
      <protection/>
    </xf>
    <xf numFmtId="3" fontId="0" fillId="0" borderId="0" xfId="56" applyNumberFormat="1" applyFill="1" applyBorder="1" applyAlignment="1">
      <alignment/>
      <protection/>
    </xf>
    <xf numFmtId="0" fontId="0" fillId="0" borderId="0" xfId="56" applyBorder="1" applyAlignment="1">
      <alignment/>
      <protection/>
    </xf>
    <xf numFmtId="0" fontId="0" fillId="0" borderId="0" xfId="56" applyFill="1" applyBorder="1" applyAlignment="1">
      <alignment vertical="center"/>
      <protection/>
    </xf>
    <xf numFmtId="0" fontId="18" fillId="0" borderId="0" xfId="56" applyFont="1" applyBorder="1" applyAlignment="1">
      <alignment horizontal="center" vertical="top"/>
      <protection/>
    </xf>
    <xf numFmtId="3" fontId="0" fillId="0" borderId="0" xfId="56" applyNumberForma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0" fillId="0" borderId="60" xfId="0" applyNumberFormat="1" applyFont="1" applyBorder="1" applyAlignment="1">
      <alignment horizontal="right" vertical="center"/>
    </xf>
    <xf numFmtId="172" fontId="0" fillId="0" borderId="21" xfId="0" applyNumberFormat="1" applyFont="1" applyBorder="1" applyAlignment="1">
      <alignment vertical="center"/>
    </xf>
    <xf numFmtId="1" fontId="0" fillId="0" borderId="43" xfId="0" applyNumberFormat="1" applyFont="1" applyBorder="1" applyAlignment="1">
      <alignment horizontal="right" vertical="center"/>
    </xf>
    <xf numFmtId="172" fontId="0" fillId="0" borderId="13" xfId="0" applyNumberFormat="1" applyFont="1" applyBorder="1" applyAlignment="1">
      <alignment vertical="center"/>
    </xf>
    <xf numFmtId="1" fontId="0" fillId="0" borderId="49" xfId="0" applyNumberFormat="1" applyFont="1" applyBorder="1" applyAlignment="1">
      <alignment horizontal="right" vertical="center"/>
    </xf>
    <xf numFmtId="172" fontId="0" fillId="0" borderId="56" xfId="0" applyNumberFormat="1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172" fontId="0" fillId="0" borderId="34" xfId="0" applyNumberFormat="1" applyFont="1" applyBorder="1" applyAlignment="1">
      <alignment vertical="center"/>
    </xf>
    <xf numFmtId="1" fontId="0" fillId="0" borderId="43" xfId="0" applyNumberFormat="1" applyFont="1" applyBorder="1" applyAlignment="1">
      <alignment vertical="center"/>
    </xf>
    <xf numFmtId="1" fontId="0" fillId="0" borderId="23" xfId="0" applyNumberFormat="1" applyFont="1" applyBorder="1" applyAlignment="1">
      <alignment vertical="center"/>
    </xf>
    <xf numFmtId="172" fontId="0" fillId="0" borderId="24" xfId="0" applyNumberFormat="1" applyFont="1" applyBorder="1" applyAlignment="1">
      <alignment vertical="center"/>
    </xf>
    <xf numFmtId="1" fontId="0" fillId="0" borderId="28" xfId="0" applyNumberFormat="1" applyFont="1" applyBorder="1" applyAlignment="1">
      <alignment vertical="center"/>
    </xf>
    <xf numFmtId="172" fontId="0" fillId="0" borderId="29" xfId="0" applyNumberFormat="1" applyFont="1" applyBorder="1" applyAlignment="1">
      <alignment vertical="center"/>
    </xf>
    <xf numFmtId="1" fontId="0" fillId="0" borderId="48" xfId="0" applyNumberFormat="1" applyFont="1" applyBorder="1" applyAlignment="1">
      <alignment vertical="center"/>
    </xf>
    <xf numFmtId="172" fontId="0" fillId="0" borderId="53" xfId="0" applyNumberFormat="1" applyFont="1" applyBorder="1" applyAlignment="1">
      <alignment vertical="center"/>
    </xf>
    <xf numFmtId="1" fontId="19" fillId="0" borderId="0" xfId="57" applyNumberFormat="1" applyFont="1" applyAlignment="1">
      <alignment horizontal="center"/>
      <protection/>
    </xf>
    <xf numFmtId="0" fontId="22" fillId="0" borderId="10" xfId="0" applyFont="1" applyBorder="1" applyAlignment="1">
      <alignment horizontal="centerContinuous"/>
    </xf>
    <xf numFmtId="1" fontId="23" fillId="0" borderId="35" xfId="57" applyNumberFormat="1" applyFont="1" applyBorder="1" applyAlignment="1">
      <alignment horizontal="center"/>
      <protection/>
    </xf>
    <xf numFmtId="1" fontId="19" fillId="0" borderId="18" xfId="57" applyNumberFormat="1" applyFont="1" applyBorder="1">
      <alignment/>
      <protection/>
    </xf>
    <xf numFmtId="1" fontId="23" fillId="0" borderId="43" xfId="57" applyNumberFormat="1" applyFont="1" applyBorder="1" applyAlignment="1">
      <alignment horizontal="center"/>
      <protection/>
    </xf>
    <xf numFmtId="1" fontId="23" fillId="0" borderId="59" xfId="57" applyNumberFormat="1" applyFont="1" applyBorder="1">
      <alignment/>
      <protection/>
    </xf>
    <xf numFmtId="49" fontId="23" fillId="0" borderId="43" xfId="57" applyNumberFormat="1" applyFont="1" applyBorder="1" applyAlignment="1">
      <alignment horizontal="center"/>
      <protection/>
    </xf>
    <xf numFmtId="49" fontId="23" fillId="0" borderId="35" xfId="57" applyNumberFormat="1" applyFont="1" applyBorder="1" applyAlignment="1">
      <alignment horizontal="center"/>
      <protection/>
    </xf>
    <xf numFmtId="1" fontId="24" fillId="0" borderId="18" xfId="57" applyNumberFormat="1" applyFont="1" applyBorder="1">
      <alignment/>
      <protection/>
    </xf>
    <xf numFmtId="1" fontId="23" fillId="0" borderId="0" xfId="57" applyNumberFormat="1" applyFont="1" applyAlignment="1">
      <alignment horizontal="center"/>
      <protection/>
    </xf>
    <xf numFmtId="1" fontId="23" fillId="0" borderId="0" xfId="57" applyNumberFormat="1" applyFont="1">
      <alignment/>
      <protection/>
    </xf>
    <xf numFmtId="1" fontId="23" fillId="0" borderId="16" xfId="57" applyNumberFormat="1" applyFont="1" applyBorder="1" applyAlignment="1">
      <alignment horizontal="center"/>
      <protection/>
    </xf>
    <xf numFmtId="1" fontId="23" fillId="0" borderId="61" xfId="57" applyNumberFormat="1" applyFont="1" applyBorder="1" applyAlignment="1">
      <alignment horizontal="center"/>
      <protection/>
    </xf>
    <xf numFmtId="0" fontId="23" fillId="0" borderId="62" xfId="0" applyFont="1" applyBorder="1" applyAlignment="1">
      <alignment horizontal="left" vertical="center"/>
    </xf>
    <xf numFmtId="1" fontId="23" fillId="0" borderId="63" xfId="57" applyNumberFormat="1" applyFont="1" applyBorder="1" applyAlignment="1">
      <alignment horizontal="center"/>
      <protection/>
    </xf>
    <xf numFmtId="0" fontId="23" fillId="0" borderId="59" xfId="0" applyFont="1" applyBorder="1" applyAlignment="1">
      <alignment horizontal="left" vertical="center"/>
    </xf>
    <xf numFmtId="1" fontId="23" fillId="0" borderId="64" xfId="57" applyNumberFormat="1" applyFont="1" applyBorder="1" applyAlignment="1">
      <alignment horizontal="center"/>
      <protection/>
    </xf>
    <xf numFmtId="0" fontId="23" fillId="0" borderId="59" xfId="0" applyFont="1" applyFill="1" applyBorder="1" applyAlignment="1">
      <alignment horizontal="left" vertical="center"/>
    </xf>
    <xf numFmtId="1" fontId="23" fillId="0" borderId="0" xfId="57" applyNumberFormat="1" applyFont="1" applyAlignment="1">
      <alignment horizontal="left"/>
      <protection/>
    </xf>
    <xf numFmtId="3" fontId="23" fillId="0" borderId="0" xfId="57" applyNumberFormat="1" applyFont="1">
      <alignment/>
      <protection/>
    </xf>
    <xf numFmtId="0" fontId="23" fillId="0" borderId="0" xfId="57" applyFont="1">
      <alignment/>
      <protection/>
    </xf>
    <xf numFmtId="1" fontId="24" fillId="0" borderId="0" xfId="57" applyNumberFormat="1" applyFont="1" applyAlignment="1">
      <alignment horizontal="left"/>
      <protection/>
    </xf>
    <xf numFmtId="1" fontId="24" fillId="0" borderId="0" xfId="57" applyNumberFormat="1" applyFont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0" fontId="25" fillId="0" borderId="0" xfId="57" applyFont="1" applyAlignment="1">
      <alignment horizontal="centerContinuous"/>
      <protection/>
    </xf>
    <xf numFmtId="49" fontId="26" fillId="0" borderId="0" xfId="57" applyNumberFormat="1" applyFont="1" applyAlignment="1">
      <alignment horizontal="center"/>
      <protection/>
    </xf>
    <xf numFmtId="49" fontId="26" fillId="0" borderId="0" xfId="57" applyNumberFormat="1" applyFont="1" applyAlignment="1">
      <alignment horizontal="right"/>
      <protection/>
    </xf>
    <xf numFmtId="3" fontId="19" fillId="0" borderId="0" xfId="57" applyNumberFormat="1" applyFont="1" applyAlignment="1">
      <alignment horizontal="center"/>
      <protection/>
    </xf>
    <xf numFmtId="0" fontId="23" fillId="0" borderId="41" xfId="57" applyFont="1" applyBorder="1" applyAlignment="1">
      <alignment horizontal="center"/>
      <protection/>
    </xf>
    <xf numFmtId="1" fontId="23" fillId="0" borderId="41" xfId="57" applyNumberFormat="1" applyFont="1" applyBorder="1">
      <alignment/>
      <protection/>
    </xf>
    <xf numFmtId="49" fontId="23" fillId="0" borderId="41" xfId="57" applyNumberFormat="1" applyFont="1" applyBorder="1" applyAlignment="1">
      <alignment horizontal="center"/>
      <protection/>
    </xf>
    <xf numFmtId="49" fontId="19" fillId="0" borderId="16" xfId="57" applyNumberFormat="1" applyFont="1" applyBorder="1" applyAlignment="1">
      <alignment horizontal="center"/>
      <protection/>
    </xf>
    <xf numFmtId="0" fontId="27" fillId="0" borderId="18" xfId="0" applyFont="1" applyBorder="1" applyAlignment="1">
      <alignment horizontal="left" vertical="center"/>
    </xf>
    <xf numFmtId="3" fontId="19" fillId="0" borderId="18" xfId="57" applyNumberFormat="1" applyFont="1" applyFill="1" applyBorder="1">
      <alignment/>
      <protection/>
    </xf>
    <xf numFmtId="3" fontId="19" fillId="0" borderId="15" xfId="57" applyNumberFormat="1" applyFont="1" applyFill="1" applyBorder="1">
      <alignment/>
      <protection/>
    </xf>
    <xf numFmtId="49" fontId="23" fillId="0" borderId="63" xfId="57" applyNumberFormat="1" applyFont="1" applyBorder="1" applyAlignment="1">
      <alignment horizontal="center"/>
      <protection/>
    </xf>
    <xf numFmtId="0" fontId="23" fillId="0" borderId="62" xfId="0" applyFont="1" applyBorder="1" applyAlignment="1">
      <alignment horizontal="left" vertical="center" indent="1"/>
    </xf>
    <xf numFmtId="3" fontId="23" fillId="0" borderId="62" xfId="57" applyNumberFormat="1" applyFont="1" applyFill="1" applyBorder="1">
      <alignment/>
      <protection/>
    </xf>
    <xf numFmtId="49" fontId="23" fillId="0" borderId="64" xfId="57" applyNumberFormat="1" applyFont="1" applyBorder="1" applyAlignment="1">
      <alignment horizontal="center"/>
      <protection/>
    </xf>
    <xf numFmtId="0" fontId="23" fillId="0" borderId="59" xfId="0" applyFont="1" applyBorder="1" applyAlignment="1">
      <alignment horizontal="left" vertical="center" indent="2"/>
    </xf>
    <xf numFmtId="3" fontId="23" fillId="0" borderId="59" xfId="57" applyNumberFormat="1" applyFont="1" applyFill="1" applyBorder="1">
      <alignment/>
      <protection/>
    </xf>
    <xf numFmtId="3" fontId="23" fillId="0" borderId="12" xfId="57" applyNumberFormat="1" applyFont="1" applyFill="1" applyBorder="1">
      <alignment/>
      <protection/>
    </xf>
    <xf numFmtId="0" fontId="23" fillId="0" borderId="59" xfId="0" applyFont="1" applyBorder="1" applyAlignment="1">
      <alignment horizontal="left" vertical="center" indent="1"/>
    </xf>
    <xf numFmtId="49" fontId="23" fillId="0" borderId="65" xfId="57" applyNumberFormat="1" applyFont="1" applyBorder="1" applyAlignment="1">
      <alignment horizontal="center"/>
      <protection/>
    </xf>
    <xf numFmtId="0" fontId="23" fillId="0" borderId="66" xfId="0" applyFont="1" applyBorder="1" applyAlignment="1">
      <alignment horizontal="left" vertical="center" indent="1"/>
    </xf>
    <xf numFmtId="3" fontId="23" fillId="0" borderId="66" xfId="57" applyNumberFormat="1" applyFont="1" applyFill="1" applyBorder="1">
      <alignment/>
      <protection/>
    </xf>
    <xf numFmtId="3" fontId="23" fillId="0" borderId="40" xfId="57" applyNumberFormat="1" applyFont="1" applyFill="1" applyBorder="1">
      <alignment/>
      <protection/>
    </xf>
    <xf numFmtId="3" fontId="19" fillId="0" borderId="18" xfId="57" applyNumberFormat="1" applyFont="1" applyBorder="1">
      <alignment/>
      <protection/>
    </xf>
    <xf numFmtId="3" fontId="19" fillId="0" borderId="17" xfId="57" applyNumberFormat="1" applyFont="1" applyBorder="1">
      <alignment/>
      <protection/>
    </xf>
    <xf numFmtId="3" fontId="19" fillId="0" borderId="15" xfId="57" applyNumberFormat="1" applyFont="1" applyBorder="1">
      <alignment/>
      <protection/>
    </xf>
    <xf numFmtId="0" fontId="29" fillId="0" borderId="62" xfId="0" applyFont="1" applyBorder="1" applyAlignment="1">
      <alignment horizontal="left" vertical="center" indent="1"/>
    </xf>
    <xf numFmtId="3" fontId="23" fillId="0" borderId="62" xfId="57" applyNumberFormat="1" applyFont="1" applyBorder="1">
      <alignment/>
      <protection/>
    </xf>
    <xf numFmtId="3" fontId="23" fillId="0" borderId="39" xfId="57" applyNumberFormat="1" applyFont="1" applyBorder="1">
      <alignment/>
      <protection/>
    </xf>
    <xf numFmtId="0" fontId="29" fillId="0" borderId="59" xfId="0" applyFont="1" applyBorder="1" applyAlignment="1">
      <alignment horizontal="left" vertical="center" indent="1"/>
    </xf>
    <xf numFmtId="3" fontId="23" fillId="0" borderId="59" xfId="57" applyNumberFormat="1" applyFont="1" applyBorder="1">
      <alignment/>
      <protection/>
    </xf>
    <xf numFmtId="3" fontId="23" fillId="0" borderId="12" xfId="57" applyNumberFormat="1" applyFont="1" applyBorder="1">
      <alignment/>
      <protection/>
    </xf>
    <xf numFmtId="0" fontId="29" fillId="0" borderId="66" xfId="0" applyFont="1" applyBorder="1" applyAlignment="1">
      <alignment horizontal="left" vertical="center" indent="1"/>
    </xf>
    <xf numFmtId="3" fontId="23" fillId="0" borderId="66" xfId="57" applyNumberFormat="1" applyFont="1" applyBorder="1">
      <alignment/>
      <protection/>
    </xf>
    <xf numFmtId="3" fontId="23" fillId="0" borderId="40" xfId="57" applyNumberFormat="1" applyFont="1" applyBorder="1">
      <alignment/>
      <protection/>
    </xf>
    <xf numFmtId="0" fontId="19" fillId="0" borderId="18" xfId="0" applyFont="1" applyBorder="1" applyAlignment="1">
      <alignment horizontal="left" vertical="center"/>
    </xf>
    <xf numFmtId="3" fontId="19" fillId="0" borderId="17" xfId="57" applyNumberFormat="1" applyFont="1" applyFill="1" applyBorder="1">
      <alignment/>
      <protection/>
    </xf>
    <xf numFmtId="3" fontId="23" fillId="0" borderId="18" xfId="57" applyNumberFormat="1" applyFont="1" applyBorder="1">
      <alignment/>
      <protection/>
    </xf>
    <xf numFmtId="3" fontId="23" fillId="0" borderId="15" xfId="57" applyNumberFormat="1" applyFont="1" applyBorder="1">
      <alignment/>
      <protection/>
    </xf>
    <xf numFmtId="1" fontId="23" fillId="0" borderId="0" xfId="57" applyNumberFormat="1" applyFont="1" applyBorder="1" applyAlignment="1">
      <alignment horizontal="center"/>
      <protection/>
    </xf>
    <xf numFmtId="1" fontId="23" fillId="0" borderId="0" xfId="57" applyNumberFormat="1" applyFont="1" applyBorder="1">
      <alignment/>
      <protection/>
    </xf>
    <xf numFmtId="3" fontId="24" fillId="0" borderId="0" xfId="57" applyNumberFormat="1" applyFont="1" applyBorder="1">
      <alignment/>
      <protection/>
    </xf>
    <xf numFmtId="1" fontId="24" fillId="0" borderId="41" xfId="57" applyNumberFormat="1" applyFont="1" applyBorder="1" applyAlignment="1">
      <alignment horizontal="left"/>
      <protection/>
    </xf>
    <xf numFmtId="1" fontId="24" fillId="0" borderId="41" xfId="57" applyNumberFormat="1" applyFont="1" applyBorder="1" applyAlignment="1">
      <alignment horizontal="center"/>
      <protection/>
    </xf>
    <xf numFmtId="3" fontId="23" fillId="0" borderId="67" xfId="57" applyNumberFormat="1" applyFont="1" applyFill="1" applyBorder="1">
      <alignment/>
      <protection/>
    </xf>
    <xf numFmtId="3" fontId="24" fillId="0" borderId="18" xfId="57" applyNumberFormat="1" applyFont="1" applyBorder="1">
      <alignment/>
      <protection/>
    </xf>
    <xf numFmtId="3" fontId="24" fillId="0" borderId="17" xfId="57" applyNumberFormat="1" applyFont="1" applyBorder="1">
      <alignment/>
      <protection/>
    </xf>
    <xf numFmtId="3" fontId="23" fillId="0" borderId="68" xfId="57" applyNumberFormat="1" applyFont="1" applyFill="1" applyBorder="1">
      <alignment/>
      <protection/>
    </xf>
    <xf numFmtId="3" fontId="23" fillId="0" borderId="69" xfId="57" applyNumberFormat="1" applyFont="1" applyFill="1" applyBorder="1">
      <alignment/>
      <protection/>
    </xf>
    <xf numFmtId="3" fontId="23" fillId="0" borderId="70" xfId="57" applyNumberFormat="1" applyFont="1" applyFill="1" applyBorder="1">
      <alignment/>
      <protection/>
    </xf>
    <xf numFmtId="3" fontId="23" fillId="0" borderId="71" xfId="57" applyNumberFormat="1" applyFont="1" applyFill="1" applyBorder="1">
      <alignment/>
      <protection/>
    </xf>
    <xf numFmtId="3" fontId="23" fillId="0" borderId="72" xfId="57" applyNumberFormat="1" applyFont="1" applyFill="1" applyBorder="1">
      <alignment/>
      <protection/>
    </xf>
    <xf numFmtId="3" fontId="23" fillId="0" borderId="73" xfId="57" applyNumberFormat="1" applyFont="1" applyFill="1" applyBorder="1">
      <alignment/>
      <protection/>
    </xf>
    <xf numFmtId="3" fontId="23" fillId="0" borderId="74" xfId="57" applyNumberFormat="1" applyFont="1" applyFill="1" applyBorder="1">
      <alignment/>
      <protection/>
    </xf>
    <xf numFmtId="3" fontId="30" fillId="0" borderId="0" xfId="57" applyNumberFormat="1" applyFont="1">
      <alignment/>
      <protection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49" fontId="23" fillId="0" borderId="48" xfId="57" applyNumberFormat="1" applyFont="1" applyBorder="1" applyAlignment="1">
      <alignment horizontal="center"/>
      <protection/>
    </xf>
    <xf numFmtId="1" fontId="23" fillId="0" borderId="70" xfId="57" applyNumberFormat="1" applyFont="1" applyBorder="1">
      <alignment/>
      <protection/>
    </xf>
    <xf numFmtId="3" fontId="0" fillId="0" borderId="56" xfId="0" applyNumberFormat="1" applyFont="1" applyBorder="1" applyAlignment="1">
      <alignment/>
    </xf>
    <xf numFmtId="1" fontId="0" fillId="0" borderId="48" xfId="0" applyNumberFormat="1" applyFont="1" applyBorder="1" applyAlignment="1">
      <alignment horizontal="right" vertical="center"/>
    </xf>
    <xf numFmtId="1" fontId="24" fillId="0" borderId="0" xfId="57" applyNumberFormat="1" applyFont="1" applyBorder="1" applyAlignment="1">
      <alignment horizontal="center"/>
      <protection/>
    </xf>
    <xf numFmtId="3" fontId="23" fillId="0" borderId="75" xfId="57" applyNumberFormat="1" applyFont="1" applyFill="1" applyBorder="1">
      <alignment/>
      <protection/>
    </xf>
    <xf numFmtId="0" fontId="32" fillId="0" borderId="0" xfId="57" applyFont="1">
      <alignment/>
      <protection/>
    </xf>
    <xf numFmtId="0" fontId="32" fillId="0" borderId="0" xfId="57" applyFont="1" applyAlignment="1">
      <alignment horizontal="right"/>
      <protection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0" fontId="11" fillId="0" borderId="43" xfId="0" applyFont="1" applyBorder="1" applyAlignment="1">
      <alignment/>
    </xf>
    <xf numFmtId="0" fontId="11" fillId="0" borderId="12" xfId="0" applyFont="1" applyBorder="1" applyAlignment="1">
      <alignment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4" fillId="0" borderId="10" xfId="0" applyFont="1" applyBorder="1" applyAlignment="1">
      <alignment/>
    </xf>
    <xf numFmtId="0" fontId="33" fillId="0" borderId="10" xfId="0" applyFont="1" applyBorder="1" applyAlignment="1">
      <alignment/>
    </xf>
    <xf numFmtId="3" fontId="6" fillId="0" borderId="19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3" fontId="6" fillId="0" borderId="41" xfId="0" applyNumberFormat="1" applyFont="1" applyBorder="1" applyAlignment="1">
      <alignment horizontal="right" vertical="center"/>
    </xf>
    <xf numFmtId="3" fontId="6" fillId="0" borderId="33" xfId="0" applyNumberFormat="1" applyFont="1" applyBorder="1" applyAlignment="1">
      <alignment horizontal="right" vertical="center"/>
    </xf>
    <xf numFmtId="0" fontId="1" fillId="0" borderId="17" xfId="0" applyFont="1" applyBorder="1" applyAlignment="1" quotePrefix="1">
      <alignment horizontal="center" vertical="center"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 quotePrefix="1">
      <alignment horizontal="left"/>
    </xf>
    <xf numFmtId="3" fontId="6" fillId="0" borderId="37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/>
    </xf>
    <xf numFmtId="3" fontId="0" fillId="0" borderId="33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/>
    </xf>
    <xf numFmtId="3" fontId="6" fillId="0" borderId="14" xfId="0" applyNumberFormat="1" applyFont="1" applyBorder="1" applyAlignment="1">
      <alignment horizontal="right" vertical="center"/>
    </xf>
    <xf numFmtId="3" fontId="0" fillId="0" borderId="25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/>
    </xf>
    <xf numFmtId="3" fontId="0" fillId="0" borderId="32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3" fontId="6" fillId="0" borderId="32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/>
    </xf>
    <xf numFmtId="0" fontId="0" fillId="0" borderId="11" xfId="0" applyFont="1" applyBorder="1" applyAlignment="1">
      <alignment/>
    </xf>
    <xf numFmtId="3" fontId="6" fillId="0" borderId="58" xfId="0" applyNumberFormat="1" applyFont="1" applyBorder="1" applyAlignment="1">
      <alignment horizontal="right" vertical="center"/>
    </xf>
    <xf numFmtId="0" fontId="6" fillId="0" borderId="41" xfId="0" applyFont="1" applyBorder="1" applyAlignment="1">
      <alignment/>
    </xf>
    <xf numFmtId="0" fontId="1" fillId="0" borderId="37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 quotePrefix="1">
      <alignment horizontal="center" vertical="center"/>
    </xf>
    <xf numFmtId="0" fontId="6" fillId="0" borderId="20" xfId="0" applyFont="1" applyBorder="1" applyAlignment="1">
      <alignment/>
    </xf>
    <xf numFmtId="1" fontId="6" fillId="0" borderId="41" xfId="0" applyNumberFormat="1" applyFont="1" applyBorder="1" applyAlignment="1">
      <alignment horizontal="right" vertical="center"/>
    </xf>
    <xf numFmtId="1" fontId="6" fillId="0" borderId="41" xfId="0" applyNumberFormat="1" applyFont="1" applyBorder="1" applyAlignment="1">
      <alignment/>
    </xf>
    <xf numFmtId="3" fontId="6" fillId="0" borderId="58" xfId="0" applyNumberFormat="1" applyFont="1" applyBorder="1" applyAlignment="1">
      <alignment vertical="center"/>
    </xf>
    <xf numFmtId="3" fontId="6" fillId="0" borderId="37" xfId="0" applyNumberFormat="1" applyFont="1" applyBorder="1" applyAlignment="1">
      <alignment vertical="center"/>
    </xf>
    <xf numFmtId="3" fontId="6" fillId="0" borderId="20" xfId="0" applyNumberFormat="1" applyFont="1" applyBorder="1" applyAlignment="1">
      <alignment horizontal="right" vertical="center"/>
    </xf>
    <xf numFmtId="3" fontId="6" fillId="0" borderId="25" xfId="0" applyNumberFormat="1" applyFont="1" applyBorder="1" applyAlignment="1">
      <alignment horizontal="right" vertical="center"/>
    </xf>
    <xf numFmtId="3" fontId="6" fillId="0" borderId="26" xfId="0" applyNumberFormat="1" applyFont="1" applyBorder="1" applyAlignment="1">
      <alignment horizontal="right" vertical="center"/>
    </xf>
    <xf numFmtId="3" fontId="0" fillId="0" borderId="58" xfId="0" applyNumberFormat="1" applyFont="1" applyBorder="1" applyAlignment="1">
      <alignment horizontal="right" vertical="center"/>
    </xf>
    <xf numFmtId="0" fontId="0" fillId="0" borderId="41" xfId="0" applyFont="1" applyBorder="1" applyAlignment="1">
      <alignment/>
    </xf>
    <xf numFmtId="3" fontId="6" fillId="0" borderId="14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33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32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32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/>
    </xf>
    <xf numFmtId="3" fontId="6" fillId="0" borderId="55" xfId="0" applyNumberFormat="1" applyFont="1" applyBorder="1" applyAlignment="1">
      <alignment horizontal="right" vertical="center"/>
    </xf>
    <xf numFmtId="3" fontId="6" fillId="0" borderId="44" xfId="0" applyNumberFormat="1" applyFont="1" applyBorder="1" applyAlignment="1">
      <alignment/>
    </xf>
    <xf numFmtId="3" fontId="0" fillId="0" borderId="55" xfId="0" applyNumberFormat="1" applyFont="1" applyBorder="1" applyAlignment="1">
      <alignment horizontal="right" vertical="center"/>
    </xf>
    <xf numFmtId="3" fontId="0" fillId="0" borderId="44" xfId="0" applyNumberFormat="1" applyFont="1" applyBorder="1" applyAlignment="1">
      <alignment/>
    </xf>
    <xf numFmtId="3" fontId="0" fillId="0" borderId="30" xfId="0" applyNumberFormat="1" applyFont="1" applyBorder="1" applyAlignment="1">
      <alignment horizontal="right" vertical="center"/>
    </xf>
    <xf numFmtId="3" fontId="0" fillId="0" borderId="31" xfId="0" applyNumberFormat="1" applyFont="1" applyBorder="1" applyAlignment="1">
      <alignment/>
    </xf>
    <xf numFmtId="3" fontId="0" fillId="0" borderId="52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3" fontId="6" fillId="0" borderId="37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3" fontId="0" fillId="0" borderId="14" xfId="0" applyNumberFormat="1" applyBorder="1" applyAlignment="1">
      <alignment vertical="center"/>
    </xf>
    <xf numFmtId="3" fontId="6" fillId="0" borderId="44" xfId="0" applyNumberFormat="1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0" fillId="0" borderId="23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12" xfId="0" applyBorder="1" applyAlignment="1">
      <alignment/>
    </xf>
    <xf numFmtId="0" fontId="0" fillId="0" borderId="26" xfId="0" applyBorder="1" applyAlignment="1">
      <alignment/>
    </xf>
    <xf numFmtId="174" fontId="11" fillId="0" borderId="43" xfId="0" applyNumberFormat="1" applyFont="1" applyBorder="1" applyAlignment="1">
      <alignment vertical="top"/>
    </xf>
    <xf numFmtId="174" fontId="11" fillId="0" borderId="12" xfId="0" applyNumberFormat="1" applyFont="1" applyBorder="1" applyAlignment="1">
      <alignment vertical="top"/>
    </xf>
    <xf numFmtId="3" fontId="0" fillId="0" borderId="43" xfId="0" applyNumberFormat="1" applyBorder="1" applyAlignment="1">
      <alignment/>
    </xf>
    <xf numFmtId="3" fontId="0" fillId="0" borderId="12" xfId="0" applyNumberFormat="1" applyBorder="1" applyAlignment="1">
      <alignment/>
    </xf>
    <xf numFmtId="14" fontId="11" fillId="0" borderId="43" xfId="0" applyNumberFormat="1" applyFont="1" applyBorder="1" applyAlignment="1">
      <alignment vertical="top"/>
    </xf>
    <xf numFmtId="14" fontId="11" fillId="0" borderId="12" xfId="0" applyNumberFormat="1" applyFont="1" applyBorder="1" applyAlignment="1">
      <alignment vertical="top"/>
    </xf>
    <xf numFmtId="0" fontId="0" fillId="0" borderId="41" xfId="0" applyFont="1" applyBorder="1" applyAlignment="1">
      <alignment horizontal="right"/>
    </xf>
    <xf numFmtId="0" fontId="5" fillId="0" borderId="41" xfId="0" applyFont="1" applyBorder="1" applyAlignment="1">
      <alignment horizontal="right"/>
    </xf>
    <xf numFmtId="3" fontId="0" fillId="0" borderId="11" xfId="0" applyNumberFormat="1" applyBorder="1" applyAlignment="1">
      <alignment/>
    </xf>
    <xf numFmtId="0" fontId="0" fillId="0" borderId="43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51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top"/>
    </xf>
    <xf numFmtId="0" fontId="5" fillId="0" borderId="51" xfId="0" applyFont="1" applyBorder="1" applyAlignment="1">
      <alignment horizontal="center"/>
    </xf>
    <xf numFmtId="0" fontId="0" fillId="0" borderId="51" xfId="0" applyBorder="1" applyAlignment="1">
      <alignment horizontal="center" vertical="center" wrapText="1"/>
    </xf>
    <xf numFmtId="3" fontId="0" fillId="0" borderId="54" xfId="0" applyNumberFormat="1" applyBorder="1" applyAlignment="1" quotePrefix="1">
      <alignment horizontal="center" vertical="center"/>
    </xf>
    <xf numFmtId="3" fontId="0" fillId="0" borderId="44" xfId="0" applyNumberFormat="1" applyBorder="1" applyAlignment="1">
      <alignment horizontal="center" vertical="center"/>
    </xf>
    <xf numFmtId="3" fontId="0" fillId="0" borderId="46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1" fillId="0" borderId="54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left" vertical="center" wrapText="1"/>
    </xf>
    <xf numFmtId="9" fontId="0" fillId="0" borderId="54" xfId="64" applyFont="1" applyBorder="1" applyAlignment="1">
      <alignment horizontal="center" vertical="center"/>
    </xf>
    <xf numFmtId="9" fontId="0" fillId="0" borderId="46" xfId="64" applyFont="1" applyBorder="1" applyAlignment="1">
      <alignment horizontal="center" vertical="center"/>
    </xf>
    <xf numFmtId="3" fontId="0" fillId="0" borderId="54" xfId="0" applyNumberForma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54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54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9" fontId="0" fillId="0" borderId="35" xfId="64" applyFont="1" applyBorder="1" applyAlignment="1">
      <alignment/>
    </xf>
    <xf numFmtId="9" fontId="0" fillId="0" borderId="15" xfId="64" applyFont="1" applyBorder="1" applyAlignment="1">
      <alignment/>
    </xf>
    <xf numFmtId="3" fontId="0" fillId="0" borderId="35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4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5" fillId="0" borderId="51" xfId="0" applyFont="1" applyBorder="1" applyAlignment="1">
      <alignment horizontal="center" vertical="top" wrapText="1"/>
    </xf>
    <xf numFmtId="0" fontId="5" fillId="0" borderId="54" xfId="0" applyFont="1" applyBorder="1" applyAlignment="1">
      <alignment horizontal="center" vertical="top"/>
    </xf>
    <xf numFmtId="0" fontId="5" fillId="0" borderId="44" xfId="0" applyFont="1" applyBorder="1" applyAlignment="1">
      <alignment horizontal="center" vertical="top"/>
    </xf>
    <xf numFmtId="0" fontId="5" fillId="0" borderId="46" xfId="0" applyFont="1" applyBorder="1" applyAlignment="1">
      <alignment horizontal="center" vertical="top"/>
    </xf>
    <xf numFmtId="0" fontId="5" fillId="0" borderId="49" xfId="0" applyFont="1" applyBorder="1" applyAlignment="1">
      <alignment horizontal="center" vertical="top"/>
    </xf>
    <xf numFmtId="0" fontId="5" fillId="0" borderId="41" xfId="0" applyFont="1" applyBorder="1" applyAlignment="1">
      <alignment horizontal="center" vertical="top"/>
    </xf>
    <xf numFmtId="0" fontId="5" fillId="0" borderId="47" xfId="0" applyFont="1" applyBorder="1" applyAlignment="1">
      <alignment horizontal="center" vertical="top"/>
    </xf>
    <xf numFmtId="0" fontId="0" fillId="0" borderId="41" xfId="0" applyBorder="1" applyAlignment="1">
      <alignment horizontal="right"/>
    </xf>
    <xf numFmtId="0" fontId="0" fillId="0" borderId="54" xfId="0" applyBorder="1" applyAlignment="1" quotePrefix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35" xfId="0" applyBorder="1" applyAlignment="1" quotePrefix="1">
      <alignment vertical="center"/>
    </xf>
    <xf numFmtId="0" fontId="0" fillId="0" borderId="54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54" xfId="0" applyBorder="1" applyAlignment="1">
      <alignment vertical="center" wrapText="1"/>
    </xf>
    <xf numFmtId="0" fontId="11" fillId="0" borderId="35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9" fontId="0" fillId="0" borderId="54" xfId="64" applyFont="1" applyBorder="1" applyAlignment="1">
      <alignment vertical="center"/>
    </xf>
    <xf numFmtId="9" fontId="0" fillId="0" borderId="46" xfId="64" applyFont="1" applyBorder="1" applyAlignment="1">
      <alignment vertical="center"/>
    </xf>
    <xf numFmtId="0" fontId="5" fillId="0" borderId="35" xfId="0" applyFont="1" applyBorder="1" applyAlignment="1" quotePrefix="1">
      <alignment horizontal="center" vertical="center"/>
    </xf>
    <xf numFmtId="3" fontId="9" fillId="0" borderId="54" xfId="0" applyNumberFormat="1" applyFont="1" applyBorder="1" applyAlignment="1">
      <alignment horizontal="center" vertical="center"/>
    </xf>
    <xf numFmtId="3" fontId="9" fillId="0" borderId="44" xfId="0" applyNumberFormat="1" applyFont="1" applyBorder="1" applyAlignment="1">
      <alignment horizontal="center" vertical="center"/>
    </xf>
    <xf numFmtId="3" fontId="9" fillId="0" borderId="46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 quotePrefix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9" fontId="6" fillId="0" borderId="35" xfId="64" applyFont="1" applyBorder="1" applyAlignment="1">
      <alignment vertical="center"/>
    </xf>
    <xf numFmtId="9" fontId="6" fillId="0" borderId="15" xfId="64" applyFont="1" applyBorder="1" applyAlignment="1">
      <alignment vertical="center"/>
    </xf>
    <xf numFmtId="9" fontId="5" fillId="0" borderId="35" xfId="64" applyFont="1" applyBorder="1" applyAlignment="1">
      <alignment vertical="center"/>
    </xf>
    <xf numFmtId="9" fontId="5" fillId="0" borderId="15" xfId="64" applyFont="1" applyBorder="1" applyAlignment="1">
      <alignment vertical="center"/>
    </xf>
    <xf numFmtId="3" fontId="5" fillId="0" borderId="54" xfId="0" applyNumberFormat="1" applyFont="1" applyBorder="1" applyAlignment="1">
      <alignment horizontal="center" vertical="center"/>
    </xf>
    <xf numFmtId="3" fontId="5" fillId="0" borderId="44" xfId="0" applyNumberFormat="1" applyFont="1" applyBorder="1" applyAlignment="1">
      <alignment horizontal="center" vertical="center"/>
    </xf>
    <xf numFmtId="3" fontId="5" fillId="0" borderId="46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 quotePrefix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20" fillId="0" borderId="54" xfId="0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0" fillId="0" borderId="46" xfId="0" applyFont="1" applyBorder="1" applyAlignment="1">
      <alignment vertical="center"/>
    </xf>
    <xf numFmtId="3" fontId="9" fillId="0" borderId="35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3" fontId="0" fillId="0" borderId="54" xfId="0" applyNumberFormat="1" applyFont="1" applyBorder="1" applyAlignment="1">
      <alignment horizontal="center" vertical="center"/>
    </xf>
    <xf numFmtId="3" fontId="0" fillId="0" borderId="44" xfId="0" applyNumberFormat="1" applyFont="1" applyBorder="1" applyAlignment="1">
      <alignment horizontal="center" vertical="center"/>
    </xf>
    <xf numFmtId="3" fontId="0" fillId="0" borderId="46" xfId="0" applyNumberFormat="1" applyFont="1" applyBorder="1" applyAlignment="1">
      <alignment horizontal="center" vertical="center"/>
    </xf>
    <xf numFmtId="9" fontId="0" fillId="0" borderId="35" xfId="64" applyFont="1" applyBorder="1" applyAlignment="1">
      <alignment vertical="center"/>
    </xf>
    <xf numFmtId="9" fontId="0" fillId="0" borderId="15" xfId="64" applyFont="1" applyBorder="1" applyAlignment="1">
      <alignment vertical="center"/>
    </xf>
    <xf numFmtId="3" fontId="6" fillId="0" borderId="35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9" fontId="8" fillId="0" borderId="35" xfId="64" applyFont="1" applyBorder="1" applyAlignment="1">
      <alignment vertical="center"/>
    </xf>
    <xf numFmtId="0" fontId="5" fillId="0" borderId="54" xfId="0" applyFont="1" applyBorder="1" applyAlignment="1">
      <alignment horizontal="left" vertical="center" wrapText="1"/>
    </xf>
    <xf numFmtId="0" fontId="6" fillId="0" borderId="3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54" xfId="0" applyFont="1" applyBorder="1" applyAlignment="1">
      <alignment vertical="top" wrapText="1"/>
    </xf>
    <xf numFmtId="0" fontId="0" fillId="0" borderId="44" xfId="0" applyFont="1" applyBorder="1" applyAlignment="1">
      <alignment vertical="top" wrapText="1"/>
    </xf>
    <xf numFmtId="0" fontId="0" fillId="0" borderId="46" xfId="0" applyFont="1" applyBorder="1" applyAlignment="1">
      <alignment vertical="top" wrapText="1"/>
    </xf>
    <xf numFmtId="0" fontId="20" fillId="0" borderId="35" xfId="0" applyFont="1" applyBorder="1" applyAlignment="1" quotePrefix="1">
      <alignment vertical="top" wrapText="1"/>
    </xf>
    <xf numFmtId="0" fontId="20" fillId="0" borderId="14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20" fillId="0" borderId="54" xfId="0" applyFont="1" applyBorder="1" applyAlignment="1" quotePrefix="1">
      <alignment vertical="top"/>
    </xf>
    <xf numFmtId="0" fontId="20" fillId="0" borderId="44" xfId="0" applyFont="1" applyBorder="1" applyAlignment="1">
      <alignment vertical="top"/>
    </xf>
    <xf numFmtId="0" fontId="20" fillId="0" borderId="46" xfId="0" applyFont="1" applyBorder="1" applyAlignment="1">
      <alignment vertical="top"/>
    </xf>
    <xf numFmtId="0" fontId="21" fillId="0" borderId="54" xfId="0" applyFont="1" applyBorder="1" applyAlignment="1">
      <alignment vertical="center"/>
    </xf>
    <xf numFmtId="0" fontId="21" fillId="0" borderId="44" xfId="0" applyFont="1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0" fontId="21" fillId="0" borderId="54" xfId="0" applyFont="1" applyBorder="1" applyAlignment="1">
      <alignment vertical="center"/>
    </xf>
    <xf numFmtId="0" fontId="21" fillId="0" borderId="44" xfId="0" applyFont="1" applyBorder="1" applyAlignment="1">
      <alignment vertical="center"/>
    </xf>
    <xf numFmtId="9" fontId="0" fillId="0" borderId="15" xfId="64" applyFont="1" applyBorder="1" applyAlignment="1">
      <alignment vertical="center"/>
    </xf>
    <xf numFmtId="0" fontId="20" fillId="0" borderId="3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54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9" fillId="0" borderId="35" xfId="0" applyFont="1" applyBorder="1" applyAlignment="1" quotePrefix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54" xfId="0" applyFont="1" applyBorder="1" applyAlignment="1" quotePrefix="1">
      <alignment vertical="center" wrapText="1"/>
    </xf>
    <xf numFmtId="0" fontId="9" fillId="0" borderId="44" xfId="0" applyFont="1" applyBorder="1" applyAlignment="1">
      <alignment vertical="center" wrapText="1"/>
    </xf>
    <xf numFmtId="0" fontId="9" fillId="0" borderId="46" xfId="0" applyFont="1" applyBorder="1" applyAlignment="1">
      <alignment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54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5" fillId="0" borderId="35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54" xfId="0" applyBorder="1" applyAlignment="1" quotePrefix="1">
      <alignment horizontal="center" vertical="center"/>
    </xf>
    <xf numFmtId="3" fontId="0" fillId="0" borderId="54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9" fontId="6" fillId="0" borderId="35" xfId="64" applyFont="1" applyBorder="1" applyAlignment="1">
      <alignment horizontal="center" vertical="center"/>
    </xf>
    <xf numFmtId="9" fontId="6" fillId="0" borderId="15" xfId="64" applyFont="1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0" fontId="5" fillId="0" borderId="44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6" xfId="0" applyBorder="1" applyAlignment="1">
      <alignment/>
    </xf>
    <xf numFmtId="0" fontId="0" fillId="0" borderId="4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8" xfId="0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3" fontId="0" fillId="0" borderId="51" xfId="0" applyNumberFormat="1" applyFont="1" applyBorder="1" applyAlignment="1">
      <alignment horizontal="center" vertical="center"/>
    </xf>
    <xf numFmtId="9" fontId="0" fillId="0" borderId="44" xfId="64" applyFont="1" applyBorder="1" applyAlignment="1">
      <alignment horizontal="center" vertical="center"/>
    </xf>
    <xf numFmtId="0" fontId="21" fillId="0" borderId="46" xfId="0" applyFont="1" applyBorder="1" applyAlignment="1">
      <alignment vertical="center"/>
    </xf>
    <xf numFmtId="0" fontId="21" fillId="0" borderId="35" xfId="0" applyFont="1" applyBorder="1" applyAlignment="1" quotePrefix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0" fillId="0" borderId="51" xfId="0" applyBorder="1" applyAlignment="1">
      <alignment horizontal="center" vertical="center"/>
    </xf>
    <xf numFmtId="0" fontId="21" fillId="0" borderId="51" xfId="0" applyFont="1" applyBorder="1" applyAlignment="1" quotePrefix="1">
      <alignment/>
    </xf>
    <xf numFmtId="0" fontId="21" fillId="0" borderId="51" xfId="0" applyFont="1" applyBorder="1" applyAlignment="1">
      <alignment/>
    </xf>
    <xf numFmtId="0" fontId="0" fillId="0" borderId="35" xfId="0" applyBorder="1" applyAlignment="1">
      <alignment horizontal="center" vertical="center"/>
    </xf>
    <xf numFmtId="0" fontId="5" fillId="0" borderId="54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6" xfId="0" applyFont="1" applyBorder="1" applyAlignment="1">
      <alignment/>
    </xf>
    <xf numFmtId="0" fontId="21" fillId="0" borderId="51" xfId="0" applyFont="1" applyBorder="1" applyAlignment="1">
      <alignment vertical="center"/>
    </xf>
    <xf numFmtId="0" fontId="0" fillId="0" borderId="51" xfId="0" applyBorder="1" applyAlignment="1">
      <alignment vertical="center"/>
    </xf>
    <xf numFmtId="9" fontId="0" fillId="0" borderId="35" xfId="64" applyFont="1" applyBorder="1" applyAlignment="1">
      <alignment horizontal="center" vertical="center"/>
    </xf>
    <xf numFmtId="9" fontId="0" fillId="0" borderId="14" xfId="64" applyFont="1" applyBorder="1" applyAlignment="1">
      <alignment horizontal="center" vertical="center"/>
    </xf>
    <xf numFmtId="9" fontId="0" fillId="0" borderId="15" xfId="64" applyFont="1" applyBorder="1" applyAlignment="1">
      <alignment horizontal="center" vertical="center"/>
    </xf>
    <xf numFmtId="0" fontId="0" fillId="0" borderId="0" xfId="0" applyAlignment="1" quotePrefix="1">
      <alignment horizontal="justify"/>
    </xf>
    <xf numFmtId="0" fontId="0" fillId="0" borderId="0" xfId="0" applyAlignment="1">
      <alignment horizontal="justify"/>
    </xf>
    <xf numFmtId="0" fontId="0" fillId="0" borderId="0" xfId="0" applyAlignment="1" quotePrefix="1">
      <alignment/>
    </xf>
    <xf numFmtId="49" fontId="0" fillId="0" borderId="0" xfId="0" applyNumberFormat="1" applyAlignment="1">
      <alignment vertical="top" wrapText="1"/>
    </xf>
    <xf numFmtId="49" fontId="0" fillId="0" borderId="0" xfId="0" applyNumberFormat="1" applyAlignment="1">
      <alignment horizontal="justify" vertical="top" wrapText="1"/>
    </xf>
    <xf numFmtId="0" fontId="0" fillId="0" borderId="0" xfId="0" applyAlignment="1" quotePrefix="1">
      <alignment horizontal="justify" vertical="top" wrapText="1"/>
    </xf>
    <xf numFmtId="0" fontId="0" fillId="0" borderId="0" xfId="0" applyAlignment="1">
      <alignment horizontal="justify" vertical="top"/>
    </xf>
    <xf numFmtId="0" fontId="0" fillId="0" borderId="0" xfId="0" applyAlignment="1" quotePrefix="1">
      <alignment horizontal="justify" wrapText="1"/>
    </xf>
    <xf numFmtId="0" fontId="0" fillId="0" borderId="0" xfId="0" applyAlignment="1">
      <alignment horizontal="justify" vertical="top" wrapText="1"/>
    </xf>
    <xf numFmtId="49" fontId="0" fillId="0" borderId="0" xfId="0" applyNumberFormat="1" applyAlignment="1" quotePrefix="1">
      <alignment horizontal="justify" vertical="top" wrapText="1"/>
    </xf>
    <xf numFmtId="0" fontId="16" fillId="0" borderId="0" xfId="56" applyFont="1" applyAlignment="1">
      <alignment horizontal="center" vertical="center"/>
      <protection/>
    </xf>
    <xf numFmtId="0" fontId="17" fillId="22" borderId="60" xfId="56" applyFont="1" applyFill="1" applyBorder="1" applyAlignment="1">
      <alignment horizontal="center" vertical="center"/>
      <protection/>
    </xf>
    <xf numFmtId="0" fontId="17" fillId="22" borderId="20" xfId="56" applyFont="1" applyFill="1" applyBorder="1" applyAlignment="1">
      <alignment horizontal="center" vertical="center"/>
      <protection/>
    </xf>
    <xf numFmtId="0" fontId="17" fillId="22" borderId="21" xfId="56" applyFont="1" applyFill="1" applyBorder="1" applyAlignment="1">
      <alignment horizontal="center" vertical="center"/>
      <protection/>
    </xf>
    <xf numFmtId="0" fontId="6" fillId="0" borderId="46" xfId="56" applyFont="1" applyBorder="1" applyAlignment="1">
      <alignment horizontal="center" vertical="center"/>
      <protection/>
    </xf>
    <xf numFmtId="0" fontId="6" fillId="0" borderId="38" xfId="56" applyFont="1" applyBorder="1" applyAlignment="1">
      <alignment horizontal="center" vertical="center"/>
      <protection/>
    </xf>
    <xf numFmtId="0" fontId="6" fillId="0" borderId="47" xfId="56" applyFont="1" applyBorder="1" applyAlignment="1">
      <alignment horizontal="center" vertical="center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Beszámoló 2004 kettős EGYÉB" xfId="56"/>
    <cellStyle name="Normál_Egyszerűsített üres 2003-as forrá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tebook2\robi_c\Robi\TABLAZAT\BESZ&#193;MOL&#211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ÉVEK2000IG"/>
      <sheetName val="ÉVEK2000TŐL"/>
      <sheetName val="MérlegFedőlap"/>
      <sheetName val="MérlegEredmk."/>
      <sheetName val="MérlegMérleg"/>
      <sheetName val="KiegmFedőlap"/>
      <sheetName val="KiegmSzöveg"/>
      <sheetName val="Kiegm1tábla"/>
      <sheetName val="KiegmMutatók1"/>
      <sheetName val="KiegmelMutatók2"/>
      <sheetName val="KiegmMsorok"/>
      <sheetName val="KiegmDeviza"/>
      <sheetName val="Taggyűlési jegyzőkönyv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zoomScalePageLayoutView="0" workbookViewId="0" topLeftCell="C40">
      <selection activeCell="J66" sqref="J66"/>
    </sheetView>
  </sheetViews>
  <sheetFormatPr defaultColWidth="9.00390625" defaultRowHeight="12.75"/>
  <cols>
    <col min="1" max="1" width="5.25390625" style="183" customWidth="1"/>
    <col min="2" max="2" width="56.125" style="178" customWidth="1"/>
    <col min="3" max="3" width="9.75390625" style="178" customWidth="1"/>
    <col min="4" max="7" width="9.75390625" style="179" customWidth="1"/>
    <col min="8" max="8" width="9.75390625" style="180" customWidth="1"/>
    <col min="9" max="9" width="9.625" style="180" customWidth="1"/>
    <col min="10" max="10" width="9.75390625" style="180" customWidth="1"/>
    <col min="11" max="11" width="9.125" style="324" customWidth="1"/>
    <col min="12" max="16384" width="9.125" style="180" customWidth="1"/>
  </cols>
  <sheetData>
    <row r="1" spans="1:10" ht="12.75">
      <c r="A1" s="254" t="str">
        <f>Fedőlap!B9</f>
        <v>Budapesti Természetbarát Sportszövetség</v>
      </c>
      <c r="B1" s="254"/>
      <c r="C1" s="246"/>
      <c r="D1" s="255"/>
      <c r="E1" s="255"/>
      <c r="F1" s="255"/>
      <c r="G1" s="255"/>
      <c r="H1" s="256"/>
      <c r="I1" s="256"/>
      <c r="J1" s="256"/>
    </row>
    <row r="2" spans="1:10" ht="12.75">
      <c r="A2" s="257" t="s">
        <v>165</v>
      </c>
      <c r="B2" s="258"/>
      <c r="C2" s="258"/>
      <c r="D2" s="258"/>
      <c r="E2" s="258"/>
      <c r="F2" s="258"/>
      <c r="G2" s="258"/>
      <c r="H2" s="256"/>
      <c r="I2" s="256"/>
      <c r="J2" s="256"/>
    </row>
    <row r="3" spans="1:10" ht="15.75">
      <c r="A3" s="259"/>
      <c r="B3" s="260"/>
      <c r="C3" s="261"/>
      <c r="D3" s="261"/>
      <c r="E3" s="261"/>
      <c r="F3" s="261"/>
      <c r="G3" s="261"/>
      <c r="H3" s="262"/>
      <c r="I3" s="262"/>
      <c r="J3" s="262"/>
    </row>
    <row r="4" spans="1:10" ht="17.25" customHeight="1">
      <c r="A4" s="236" t="s">
        <v>166</v>
      </c>
      <c r="B4" s="236" t="s">
        <v>167</v>
      </c>
      <c r="C4" s="263"/>
      <c r="D4" s="263"/>
      <c r="E4" s="263"/>
      <c r="F4" s="263"/>
      <c r="G4" s="263"/>
      <c r="H4" s="263"/>
      <c r="I4" s="263" t="s">
        <v>4</v>
      </c>
      <c r="J4" s="263" t="s">
        <v>168</v>
      </c>
    </row>
    <row r="5" spans="1:10" ht="13.5" thickBot="1">
      <c r="A5" s="264"/>
      <c r="B5" s="265"/>
      <c r="C5" s="266" t="s">
        <v>187</v>
      </c>
      <c r="D5" s="266" t="s">
        <v>188</v>
      </c>
      <c r="E5" s="266" t="s">
        <v>189</v>
      </c>
      <c r="F5" s="266" t="s">
        <v>190</v>
      </c>
      <c r="G5" s="266" t="s">
        <v>232</v>
      </c>
      <c r="H5" s="266" t="s">
        <v>248</v>
      </c>
      <c r="I5" s="266" t="s">
        <v>249</v>
      </c>
      <c r="J5" s="266" t="s">
        <v>258</v>
      </c>
    </row>
    <row r="6" spans="1:10" ht="13.5" thickBot="1">
      <c r="A6" s="267" t="s">
        <v>196</v>
      </c>
      <c r="B6" s="268" t="s">
        <v>233</v>
      </c>
      <c r="C6" s="269">
        <f aca="true" t="shared" si="0" ref="C6:J6">SUM(C7,C13:C16)</f>
        <v>0</v>
      </c>
      <c r="D6" s="269">
        <f t="shared" si="0"/>
        <v>0</v>
      </c>
      <c r="E6" s="269">
        <f t="shared" si="0"/>
        <v>0</v>
      </c>
      <c r="F6" s="269">
        <f t="shared" si="0"/>
        <v>0</v>
      </c>
      <c r="G6" s="269">
        <f t="shared" si="0"/>
        <v>0</v>
      </c>
      <c r="H6" s="269">
        <f t="shared" si="0"/>
        <v>0</v>
      </c>
      <c r="I6" s="269">
        <f t="shared" si="0"/>
        <v>13087</v>
      </c>
      <c r="J6" s="270">
        <f t="shared" si="0"/>
        <v>13932</v>
      </c>
    </row>
    <row r="7" spans="1:10" ht="12.75">
      <c r="A7" s="271" t="s">
        <v>14</v>
      </c>
      <c r="B7" s="272" t="s">
        <v>193</v>
      </c>
      <c r="C7" s="273">
        <f aca="true" t="shared" si="1" ref="C7:J7">SUM(C8:C12)</f>
        <v>0</v>
      </c>
      <c r="D7" s="273">
        <f t="shared" si="1"/>
        <v>0</v>
      </c>
      <c r="E7" s="273">
        <f t="shared" si="1"/>
        <v>0</v>
      </c>
      <c r="F7" s="273">
        <f t="shared" si="1"/>
        <v>0</v>
      </c>
      <c r="G7" s="273">
        <f t="shared" si="1"/>
        <v>0</v>
      </c>
      <c r="H7" s="273">
        <f t="shared" si="1"/>
        <v>0</v>
      </c>
      <c r="I7" s="273">
        <f t="shared" si="1"/>
        <v>8179</v>
      </c>
      <c r="J7" s="323">
        <f t="shared" si="1"/>
        <v>7608</v>
      </c>
    </row>
    <row r="8" spans="1:12" ht="12.75">
      <c r="A8" s="274"/>
      <c r="B8" s="275" t="s">
        <v>52</v>
      </c>
      <c r="C8" s="276"/>
      <c r="D8" s="276"/>
      <c r="E8" s="276"/>
      <c r="F8" s="276"/>
      <c r="G8" s="276"/>
      <c r="H8" s="276"/>
      <c r="I8" s="276"/>
      <c r="J8" s="277"/>
      <c r="L8" s="181"/>
    </row>
    <row r="9" spans="1:10" ht="12.75">
      <c r="A9" s="274"/>
      <c r="B9" s="275" t="s">
        <v>143</v>
      </c>
      <c r="C9" s="276"/>
      <c r="D9" s="276"/>
      <c r="E9" s="276"/>
      <c r="F9" s="276"/>
      <c r="G9" s="276"/>
      <c r="H9" s="276"/>
      <c r="I9" s="276"/>
      <c r="J9" s="277"/>
    </row>
    <row r="10" spans="1:11" ht="12.75">
      <c r="A10" s="274"/>
      <c r="B10" s="275" t="s">
        <v>144</v>
      </c>
      <c r="C10" s="276"/>
      <c r="D10" s="276"/>
      <c r="E10" s="276"/>
      <c r="F10" s="276"/>
      <c r="G10" s="276"/>
      <c r="H10" s="276"/>
      <c r="I10" s="276">
        <v>7490</v>
      </c>
      <c r="J10" s="277">
        <v>7490</v>
      </c>
      <c r="K10" s="324">
        <v>9112</v>
      </c>
    </row>
    <row r="11" spans="1:10" ht="12.75">
      <c r="A11" s="274"/>
      <c r="B11" s="275" t="s">
        <v>241</v>
      </c>
      <c r="C11" s="276"/>
      <c r="D11" s="276"/>
      <c r="E11" s="276"/>
      <c r="F11" s="276"/>
      <c r="G11" s="276"/>
      <c r="H11" s="276"/>
      <c r="I11" s="276"/>
      <c r="J11" s="277"/>
    </row>
    <row r="12" spans="1:11" ht="12.75">
      <c r="A12" s="274"/>
      <c r="B12" s="275" t="s">
        <v>242</v>
      </c>
      <c r="C12" s="276"/>
      <c r="D12" s="276"/>
      <c r="E12" s="276"/>
      <c r="F12" s="276"/>
      <c r="G12" s="276"/>
      <c r="H12" s="276"/>
      <c r="I12" s="276">
        <v>689</v>
      </c>
      <c r="J12" s="277">
        <v>118</v>
      </c>
      <c r="K12" s="324">
        <v>9114.9117</v>
      </c>
    </row>
    <row r="13" spans="1:11" ht="12.75">
      <c r="A13" s="274" t="s">
        <v>15</v>
      </c>
      <c r="B13" s="278" t="s">
        <v>53</v>
      </c>
      <c r="C13" s="276"/>
      <c r="D13" s="276"/>
      <c r="E13" s="276"/>
      <c r="F13" s="276"/>
      <c r="G13" s="276"/>
      <c r="H13" s="276"/>
      <c r="I13" s="276">
        <v>2076</v>
      </c>
      <c r="J13" s="277">
        <f>2430+14</f>
        <v>2444</v>
      </c>
      <c r="K13" s="324">
        <v>912</v>
      </c>
    </row>
    <row r="14" spans="1:11" ht="12.75">
      <c r="A14" s="274" t="s">
        <v>16</v>
      </c>
      <c r="B14" s="278" t="s">
        <v>54</v>
      </c>
      <c r="C14" s="276"/>
      <c r="D14" s="276"/>
      <c r="E14" s="276"/>
      <c r="F14" s="276"/>
      <c r="G14" s="276"/>
      <c r="H14" s="276"/>
      <c r="I14" s="276">
        <v>2680</v>
      </c>
      <c r="J14" s="277">
        <f>2922+934-J15</f>
        <v>3856</v>
      </c>
      <c r="K14" s="325" t="s">
        <v>251</v>
      </c>
    </row>
    <row r="15" spans="1:11" ht="12.75">
      <c r="A15" s="274" t="s">
        <v>17</v>
      </c>
      <c r="B15" s="278" t="s">
        <v>55</v>
      </c>
      <c r="C15" s="276"/>
      <c r="D15" s="276"/>
      <c r="E15" s="276"/>
      <c r="F15" s="276"/>
      <c r="G15" s="276"/>
      <c r="H15" s="276"/>
      <c r="I15" s="276">
        <v>144</v>
      </c>
      <c r="J15" s="277">
        <v>0</v>
      </c>
      <c r="K15" s="324">
        <v>914</v>
      </c>
    </row>
    <row r="16" spans="1:11" ht="13.5" thickBot="1">
      <c r="A16" s="279" t="s">
        <v>18</v>
      </c>
      <c r="B16" s="280" t="s">
        <v>56</v>
      </c>
      <c r="C16" s="281"/>
      <c r="D16" s="281"/>
      <c r="E16" s="281"/>
      <c r="F16" s="281"/>
      <c r="G16" s="281"/>
      <c r="H16" s="281"/>
      <c r="I16" s="281">
        <v>8</v>
      </c>
      <c r="J16" s="282">
        <f>3+19+2</f>
        <v>24</v>
      </c>
      <c r="K16" s="324">
        <v>92.96</v>
      </c>
    </row>
    <row r="17" spans="1:10" ht="13.5" thickBot="1">
      <c r="A17" s="267" t="s">
        <v>197</v>
      </c>
      <c r="B17" s="268" t="s">
        <v>194</v>
      </c>
      <c r="C17" s="269"/>
      <c r="D17" s="269"/>
      <c r="E17" s="269"/>
      <c r="F17" s="269"/>
      <c r="G17" s="269"/>
      <c r="H17" s="269"/>
      <c r="I17" s="269"/>
      <c r="J17" s="270"/>
    </row>
    <row r="18" spans="1:10" ht="13.5" thickBot="1">
      <c r="A18" s="267" t="s">
        <v>198</v>
      </c>
      <c r="B18" s="268" t="s">
        <v>195</v>
      </c>
      <c r="C18" s="283">
        <f aca="true" t="shared" si="2" ref="C18:J18">C6+C17</f>
        <v>0</v>
      </c>
      <c r="D18" s="283">
        <f t="shared" si="2"/>
        <v>0</v>
      </c>
      <c r="E18" s="283">
        <f t="shared" si="2"/>
        <v>0</v>
      </c>
      <c r="F18" s="283">
        <f t="shared" si="2"/>
        <v>0</v>
      </c>
      <c r="G18" s="283">
        <f t="shared" si="2"/>
        <v>0</v>
      </c>
      <c r="H18" s="283">
        <f t="shared" si="2"/>
        <v>0</v>
      </c>
      <c r="I18" s="283">
        <f t="shared" si="2"/>
        <v>13087</v>
      </c>
      <c r="J18" s="284">
        <f t="shared" si="2"/>
        <v>13932</v>
      </c>
    </row>
    <row r="19" spans="1:10" ht="13.5" thickBot="1">
      <c r="A19" s="267" t="s">
        <v>199</v>
      </c>
      <c r="B19" s="268" t="s">
        <v>234</v>
      </c>
      <c r="C19" s="283">
        <f aca="true" t="shared" si="3" ref="C19:J19">SUM(C20:C25)</f>
        <v>0</v>
      </c>
      <c r="D19" s="283">
        <f t="shared" si="3"/>
        <v>0</v>
      </c>
      <c r="E19" s="283">
        <f t="shared" si="3"/>
        <v>0</v>
      </c>
      <c r="F19" s="283">
        <f t="shared" si="3"/>
        <v>0</v>
      </c>
      <c r="G19" s="283">
        <f t="shared" si="3"/>
        <v>0</v>
      </c>
      <c r="H19" s="283">
        <f t="shared" si="3"/>
        <v>0</v>
      </c>
      <c r="I19" s="283">
        <f t="shared" si="3"/>
        <v>14512</v>
      </c>
      <c r="J19" s="285">
        <f t="shared" si="3"/>
        <v>15430</v>
      </c>
    </row>
    <row r="20" spans="1:11" ht="12.75">
      <c r="A20" s="271" t="s">
        <v>19</v>
      </c>
      <c r="B20" s="286" t="s">
        <v>145</v>
      </c>
      <c r="C20" s="287"/>
      <c r="D20" s="287"/>
      <c r="E20" s="287"/>
      <c r="F20" s="287"/>
      <c r="G20" s="287"/>
      <c r="H20" s="287"/>
      <c r="I20" s="287">
        <v>5720</v>
      </c>
      <c r="J20" s="288">
        <v>6704</v>
      </c>
      <c r="K20" s="324">
        <v>81</v>
      </c>
    </row>
    <row r="21" spans="1:11" ht="12.75">
      <c r="A21" s="274" t="s">
        <v>20</v>
      </c>
      <c r="B21" s="289" t="s">
        <v>61</v>
      </c>
      <c r="C21" s="290"/>
      <c r="D21" s="290"/>
      <c r="E21" s="290"/>
      <c r="F21" s="290"/>
      <c r="G21" s="290"/>
      <c r="H21" s="290"/>
      <c r="I21" s="290">
        <v>6385</v>
      </c>
      <c r="J21" s="291">
        <v>6378</v>
      </c>
      <c r="K21" s="324">
        <v>82</v>
      </c>
    </row>
    <row r="22" spans="1:11" ht="12.75">
      <c r="A22" s="274" t="s">
        <v>21</v>
      </c>
      <c r="B22" s="289" t="s">
        <v>63</v>
      </c>
      <c r="C22" s="290"/>
      <c r="D22" s="290"/>
      <c r="E22" s="290"/>
      <c r="F22" s="290"/>
      <c r="G22" s="290"/>
      <c r="H22" s="290"/>
      <c r="I22" s="290">
        <v>1577</v>
      </c>
      <c r="J22" s="291">
        <v>1551</v>
      </c>
      <c r="K22" s="324">
        <v>83</v>
      </c>
    </row>
    <row r="23" spans="1:11" ht="12.75">
      <c r="A23" s="274" t="s">
        <v>22</v>
      </c>
      <c r="B23" s="289" t="s">
        <v>206</v>
      </c>
      <c r="C23" s="290"/>
      <c r="D23" s="290"/>
      <c r="E23" s="290"/>
      <c r="F23" s="290"/>
      <c r="G23" s="290"/>
      <c r="H23" s="290"/>
      <c r="I23" s="290">
        <v>830</v>
      </c>
      <c r="J23" s="291">
        <v>797</v>
      </c>
      <c r="K23" s="324">
        <v>86</v>
      </c>
    </row>
    <row r="24" spans="1:10" ht="12.75">
      <c r="A24" s="274" t="s">
        <v>23</v>
      </c>
      <c r="B24" s="289" t="s">
        <v>146</v>
      </c>
      <c r="C24" s="290"/>
      <c r="D24" s="290"/>
      <c r="E24" s="290"/>
      <c r="F24" s="290"/>
      <c r="G24" s="290"/>
      <c r="H24" s="290"/>
      <c r="I24" s="290"/>
      <c r="J24" s="291"/>
    </row>
    <row r="25" spans="1:10" ht="13.5" thickBot="1">
      <c r="A25" s="279" t="s">
        <v>24</v>
      </c>
      <c r="B25" s="292" t="s">
        <v>147</v>
      </c>
      <c r="C25" s="293"/>
      <c r="D25" s="293"/>
      <c r="E25" s="293"/>
      <c r="F25" s="293"/>
      <c r="G25" s="293"/>
      <c r="H25" s="293"/>
      <c r="I25" s="293"/>
      <c r="J25" s="294"/>
    </row>
    <row r="26" spans="1:10" ht="13.5" thickBot="1">
      <c r="A26" s="267" t="s">
        <v>200</v>
      </c>
      <c r="B26" s="268" t="s">
        <v>235</v>
      </c>
      <c r="C26" s="283">
        <f aca="true" t="shared" si="4" ref="C26:J26">SUM(C27:C32)</f>
        <v>0</v>
      </c>
      <c r="D26" s="283">
        <f t="shared" si="4"/>
        <v>0</v>
      </c>
      <c r="E26" s="283">
        <f t="shared" si="4"/>
        <v>0</v>
      </c>
      <c r="F26" s="283">
        <f t="shared" si="4"/>
        <v>0</v>
      </c>
      <c r="G26" s="283">
        <f t="shared" si="4"/>
        <v>0</v>
      </c>
      <c r="H26" s="283">
        <f t="shared" si="4"/>
        <v>0</v>
      </c>
      <c r="I26" s="283">
        <f t="shared" si="4"/>
        <v>2142</v>
      </c>
      <c r="J26" s="285">
        <f t="shared" si="4"/>
        <v>0</v>
      </c>
    </row>
    <row r="27" spans="1:10" ht="12.75">
      <c r="A27" s="271" t="s">
        <v>25</v>
      </c>
      <c r="B27" s="286" t="s">
        <v>145</v>
      </c>
      <c r="C27" s="287"/>
      <c r="D27" s="287"/>
      <c r="E27" s="287"/>
      <c r="F27" s="287"/>
      <c r="G27" s="287"/>
      <c r="H27" s="287"/>
      <c r="I27" s="287"/>
      <c r="J27" s="288"/>
    </row>
    <row r="28" spans="1:10" ht="12.75">
      <c r="A28" s="274" t="s">
        <v>26</v>
      </c>
      <c r="B28" s="289" t="s">
        <v>61</v>
      </c>
      <c r="C28" s="290"/>
      <c r="D28" s="290"/>
      <c r="E28" s="290"/>
      <c r="F28" s="290"/>
      <c r="G28" s="290"/>
      <c r="H28" s="290"/>
      <c r="I28" s="290"/>
      <c r="J28" s="291"/>
    </row>
    <row r="29" spans="1:10" ht="12.75">
      <c r="A29" s="274" t="s">
        <v>148</v>
      </c>
      <c r="B29" s="289" t="s">
        <v>63</v>
      </c>
      <c r="C29" s="290"/>
      <c r="D29" s="290"/>
      <c r="E29" s="290"/>
      <c r="F29" s="290"/>
      <c r="G29" s="290"/>
      <c r="H29" s="290"/>
      <c r="I29" s="290"/>
      <c r="J29" s="291"/>
    </row>
    <row r="30" spans="1:10" ht="12.75">
      <c r="A30" s="274" t="s">
        <v>149</v>
      </c>
      <c r="B30" s="289" t="s">
        <v>206</v>
      </c>
      <c r="C30" s="290"/>
      <c r="D30" s="290"/>
      <c r="E30" s="290"/>
      <c r="F30" s="290"/>
      <c r="G30" s="290"/>
      <c r="H30" s="290"/>
      <c r="I30" s="290">
        <v>2142</v>
      </c>
      <c r="J30" s="291"/>
    </row>
    <row r="31" spans="1:10" ht="12.75">
      <c r="A31" s="274" t="s">
        <v>45</v>
      </c>
      <c r="B31" s="289" t="s">
        <v>146</v>
      </c>
      <c r="C31" s="290"/>
      <c r="D31" s="290"/>
      <c r="E31" s="290"/>
      <c r="F31" s="290"/>
      <c r="G31" s="290"/>
      <c r="H31" s="290"/>
      <c r="I31" s="290"/>
      <c r="J31" s="291"/>
    </row>
    <row r="32" spans="1:10" ht="13.5" thickBot="1">
      <c r="A32" s="279" t="s">
        <v>46</v>
      </c>
      <c r="B32" s="292" t="s">
        <v>147</v>
      </c>
      <c r="C32" s="293"/>
      <c r="D32" s="293"/>
      <c r="E32" s="293"/>
      <c r="F32" s="293"/>
      <c r="G32" s="293"/>
      <c r="H32" s="293"/>
      <c r="I32" s="293"/>
      <c r="J32" s="294"/>
    </row>
    <row r="33" spans="1:10" ht="13.5" thickBot="1">
      <c r="A33" s="267" t="s">
        <v>201</v>
      </c>
      <c r="B33" s="295" t="s">
        <v>207</v>
      </c>
      <c r="C33" s="269">
        <f aca="true" t="shared" si="5" ref="C33:J33">C19+C26</f>
        <v>0</v>
      </c>
      <c r="D33" s="269">
        <f t="shared" si="5"/>
        <v>0</v>
      </c>
      <c r="E33" s="269">
        <f t="shared" si="5"/>
        <v>0</v>
      </c>
      <c r="F33" s="269">
        <f t="shared" si="5"/>
        <v>0</v>
      </c>
      <c r="G33" s="269">
        <f t="shared" si="5"/>
        <v>0</v>
      </c>
      <c r="H33" s="269">
        <f t="shared" si="5"/>
        <v>0</v>
      </c>
      <c r="I33" s="269">
        <f t="shared" si="5"/>
        <v>16654</v>
      </c>
      <c r="J33" s="296">
        <f t="shared" si="5"/>
        <v>15430</v>
      </c>
    </row>
    <row r="34" spans="1:10" ht="13.5" thickBot="1">
      <c r="A34" s="267" t="s">
        <v>202</v>
      </c>
      <c r="B34" s="295" t="s">
        <v>208</v>
      </c>
      <c r="C34" s="283">
        <f aca="true" t="shared" si="6" ref="C34:J34">C17-C26</f>
        <v>0</v>
      </c>
      <c r="D34" s="283">
        <f t="shared" si="6"/>
        <v>0</v>
      </c>
      <c r="E34" s="283">
        <f t="shared" si="6"/>
        <v>0</v>
      </c>
      <c r="F34" s="283">
        <f t="shared" si="6"/>
        <v>0</v>
      </c>
      <c r="G34" s="283">
        <f t="shared" si="6"/>
        <v>0</v>
      </c>
      <c r="H34" s="283">
        <f t="shared" si="6"/>
        <v>0</v>
      </c>
      <c r="I34" s="283">
        <f t="shared" si="6"/>
        <v>-2142</v>
      </c>
      <c r="J34" s="285">
        <f t="shared" si="6"/>
        <v>0</v>
      </c>
    </row>
    <row r="35" spans="1:10" ht="13.5" thickBot="1">
      <c r="A35" s="267" t="s">
        <v>203</v>
      </c>
      <c r="B35" s="295" t="s">
        <v>58</v>
      </c>
      <c r="C35" s="297"/>
      <c r="D35" s="297"/>
      <c r="E35" s="297"/>
      <c r="F35" s="297"/>
      <c r="G35" s="297"/>
      <c r="H35" s="297"/>
      <c r="I35" s="297"/>
      <c r="J35" s="298"/>
    </row>
    <row r="36" spans="1:10" ht="13.5" thickBot="1">
      <c r="A36" s="267" t="s">
        <v>204</v>
      </c>
      <c r="B36" s="295" t="s">
        <v>209</v>
      </c>
      <c r="C36" s="283">
        <f aca="true" t="shared" si="7" ref="C36:J36">C34-C35</f>
        <v>0</v>
      </c>
      <c r="D36" s="283">
        <f t="shared" si="7"/>
        <v>0</v>
      </c>
      <c r="E36" s="283">
        <f t="shared" si="7"/>
        <v>0</v>
      </c>
      <c r="F36" s="283">
        <f>F34-F35</f>
        <v>0</v>
      </c>
      <c r="G36" s="283">
        <f>G34-G35</f>
        <v>0</v>
      </c>
      <c r="H36" s="283">
        <f t="shared" si="7"/>
        <v>0</v>
      </c>
      <c r="I36" s="283">
        <f t="shared" si="7"/>
        <v>-2142</v>
      </c>
      <c r="J36" s="285">
        <f t="shared" si="7"/>
        <v>0</v>
      </c>
    </row>
    <row r="37" spans="1:10" ht="13.5" thickBot="1">
      <c r="A37" s="267" t="s">
        <v>205</v>
      </c>
      <c r="B37" s="295" t="s">
        <v>210</v>
      </c>
      <c r="C37" s="283">
        <f aca="true" t="shared" si="8" ref="C37:J37">C6-C19</f>
        <v>0</v>
      </c>
      <c r="D37" s="283">
        <f t="shared" si="8"/>
        <v>0</v>
      </c>
      <c r="E37" s="283">
        <f t="shared" si="8"/>
        <v>0</v>
      </c>
      <c r="F37" s="283">
        <f t="shared" si="8"/>
        <v>0</v>
      </c>
      <c r="G37" s="283">
        <f t="shared" si="8"/>
        <v>0</v>
      </c>
      <c r="H37" s="283">
        <f t="shared" si="8"/>
        <v>0</v>
      </c>
      <c r="I37" s="283">
        <f t="shared" si="8"/>
        <v>-1425</v>
      </c>
      <c r="J37" s="285">
        <f t="shared" si="8"/>
        <v>-1498</v>
      </c>
    </row>
    <row r="38" spans="1:10" ht="12.75">
      <c r="A38" s="299"/>
      <c r="B38" s="300"/>
      <c r="C38" s="300"/>
      <c r="D38" s="301"/>
      <c r="E38" s="301"/>
      <c r="F38" s="301"/>
      <c r="G38" s="301"/>
      <c r="H38" s="256"/>
      <c r="I38" s="256"/>
      <c r="J38" s="256"/>
    </row>
    <row r="39" spans="1:10" ht="13.5" thickBot="1">
      <c r="A39" s="302" t="s">
        <v>169</v>
      </c>
      <c r="B39" s="303"/>
      <c r="C39" s="303"/>
      <c r="D39" s="303"/>
      <c r="E39" s="303"/>
      <c r="F39" s="322"/>
      <c r="G39" s="322"/>
      <c r="H39" s="256"/>
      <c r="I39" s="256"/>
      <c r="J39" s="256"/>
    </row>
    <row r="40" spans="1:10" ht="13.5" thickBot="1">
      <c r="A40" s="238" t="s">
        <v>14</v>
      </c>
      <c r="B40" s="239" t="s">
        <v>170</v>
      </c>
      <c r="C40" s="283">
        <f>C41+C42+C43</f>
        <v>0</v>
      </c>
      <c r="D40" s="283">
        <f aca="true" t="shared" si="9" ref="D40:I40">D41+D42+D43</f>
        <v>0</v>
      </c>
      <c r="E40" s="283">
        <f t="shared" si="9"/>
        <v>0</v>
      </c>
      <c r="F40" s="283">
        <f t="shared" si="9"/>
        <v>0</v>
      </c>
      <c r="G40" s="283">
        <f t="shared" si="9"/>
        <v>0</v>
      </c>
      <c r="H40" s="283">
        <f t="shared" si="9"/>
        <v>2371</v>
      </c>
      <c r="I40" s="283">
        <f t="shared" si="9"/>
        <v>1124</v>
      </c>
      <c r="J40" s="284">
        <f>J41+J42+J43+J44</f>
        <v>334</v>
      </c>
    </row>
    <row r="41" spans="1:10" ht="12.75">
      <c r="A41" s="240" t="s">
        <v>15</v>
      </c>
      <c r="B41" s="241" t="s">
        <v>27</v>
      </c>
      <c r="C41" s="276"/>
      <c r="D41" s="276"/>
      <c r="E41" s="276"/>
      <c r="F41" s="276"/>
      <c r="G41" s="276"/>
      <c r="H41" s="276"/>
      <c r="I41" s="276">
        <v>0</v>
      </c>
      <c r="J41" s="304"/>
    </row>
    <row r="42" spans="1:10" ht="12.75">
      <c r="A42" s="242" t="s">
        <v>16</v>
      </c>
      <c r="B42" s="241" t="s">
        <v>171</v>
      </c>
      <c r="C42" s="276"/>
      <c r="D42" s="276"/>
      <c r="E42" s="276"/>
      <c r="F42" s="276"/>
      <c r="G42" s="276"/>
      <c r="H42" s="276">
        <v>2371</v>
      </c>
      <c r="I42" s="276">
        <v>1124</v>
      </c>
      <c r="J42" s="304">
        <v>334</v>
      </c>
    </row>
    <row r="43" spans="1:10" ht="12.75">
      <c r="A43" s="242" t="s">
        <v>17</v>
      </c>
      <c r="B43" s="241" t="s">
        <v>172</v>
      </c>
      <c r="C43" s="276"/>
      <c r="D43" s="276"/>
      <c r="E43" s="276"/>
      <c r="F43" s="276"/>
      <c r="G43" s="276"/>
      <c r="H43" s="276"/>
      <c r="I43" s="276"/>
      <c r="J43" s="304"/>
    </row>
    <row r="44" spans="1:10" ht="13.5" thickBot="1">
      <c r="A44" s="318" t="s">
        <v>18</v>
      </c>
      <c r="B44" s="319" t="s">
        <v>243</v>
      </c>
      <c r="C44" s="309"/>
      <c r="D44" s="309"/>
      <c r="E44" s="309"/>
      <c r="F44" s="309"/>
      <c r="G44" s="309"/>
      <c r="H44" s="309"/>
      <c r="I44" s="309"/>
      <c r="J44" s="310"/>
    </row>
    <row r="45" spans="1:12" ht="13.5" thickBot="1">
      <c r="A45" s="243" t="s">
        <v>19</v>
      </c>
      <c r="B45" s="239" t="s">
        <v>173</v>
      </c>
      <c r="C45" s="283">
        <f>C46+C47+C48+C49</f>
        <v>0</v>
      </c>
      <c r="D45" s="283">
        <f aca="true" t="shared" si="10" ref="D45:J45">D46+D47+D48+D49</f>
        <v>0</v>
      </c>
      <c r="E45" s="283">
        <f t="shared" si="10"/>
        <v>0</v>
      </c>
      <c r="F45" s="283">
        <f t="shared" si="10"/>
        <v>0</v>
      </c>
      <c r="G45" s="283">
        <f t="shared" si="10"/>
        <v>0</v>
      </c>
      <c r="H45" s="283">
        <f t="shared" si="10"/>
        <v>6360</v>
      </c>
      <c r="I45" s="283">
        <f t="shared" si="10"/>
        <v>3547</v>
      </c>
      <c r="J45" s="284">
        <f t="shared" si="10"/>
        <v>3818</v>
      </c>
      <c r="L45" s="182"/>
    </row>
    <row r="46" spans="1:10" ht="12.75">
      <c r="A46" s="242" t="s">
        <v>20</v>
      </c>
      <c r="B46" s="241" t="s">
        <v>30</v>
      </c>
      <c r="C46" s="276"/>
      <c r="D46" s="276"/>
      <c r="E46" s="276"/>
      <c r="F46" s="276"/>
      <c r="G46" s="276"/>
      <c r="H46" s="276">
        <v>1107</v>
      </c>
      <c r="I46" s="276">
        <v>290</v>
      </c>
      <c r="J46" s="304">
        <v>313</v>
      </c>
    </row>
    <row r="47" spans="1:10" ht="12.75">
      <c r="A47" s="242" t="s">
        <v>21</v>
      </c>
      <c r="B47" s="241" t="s">
        <v>31</v>
      </c>
      <c r="C47" s="276"/>
      <c r="D47" s="276"/>
      <c r="E47" s="276"/>
      <c r="F47" s="276"/>
      <c r="G47" s="276"/>
      <c r="H47" s="276">
        <v>3709</v>
      </c>
      <c r="I47" s="276">
        <v>1384</v>
      </c>
      <c r="J47" s="304">
        <f>ROUND('Köv-köt.'!C11/1000,0)</f>
        <v>916</v>
      </c>
    </row>
    <row r="48" spans="1:10" ht="12.75">
      <c r="A48" s="242" t="s">
        <v>22</v>
      </c>
      <c r="B48" s="241" t="s">
        <v>174</v>
      </c>
      <c r="C48" s="276"/>
      <c r="D48" s="276"/>
      <c r="E48" s="276"/>
      <c r="F48" s="276"/>
      <c r="G48" s="276"/>
      <c r="H48" s="276"/>
      <c r="I48" s="276"/>
      <c r="J48" s="304"/>
    </row>
    <row r="49" spans="1:10" ht="13.5" thickBot="1">
      <c r="A49" s="242" t="s">
        <v>23</v>
      </c>
      <c r="B49" s="241" t="s">
        <v>33</v>
      </c>
      <c r="C49" s="281"/>
      <c r="D49" s="281"/>
      <c r="E49" s="276"/>
      <c r="F49" s="276"/>
      <c r="G49" s="276"/>
      <c r="H49" s="276">
        <v>1544</v>
      </c>
      <c r="I49" s="276">
        <v>1873</v>
      </c>
      <c r="J49" s="304">
        <v>2589</v>
      </c>
    </row>
    <row r="50" spans="1:10" ht="13.5" thickBot="1">
      <c r="A50" s="238" t="s">
        <v>24</v>
      </c>
      <c r="B50" s="239" t="s">
        <v>177</v>
      </c>
      <c r="C50" s="269"/>
      <c r="D50" s="269"/>
      <c r="E50" s="269"/>
      <c r="F50" s="269"/>
      <c r="G50" s="269"/>
      <c r="H50" s="283"/>
      <c r="I50" s="283">
        <v>443</v>
      </c>
      <c r="J50" s="284">
        <v>47</v>
      </c>
    </row>
    <row r="51" spans="1:10" ht="13.5" thickBot="1">
      <c r="A51" s="238" t="s">
        <v>25</v>
      </c>
      <c r="B51" s="244" t="s">
        <v>175</v>
      </c>
      <c r="C51" s="305">
        <f aca="true" t="shared" si="11" ref="C51:J51">C40+C45+C50</f>
        <v>0</v>
      </c>
      <c r="D51" s="305">
        <f t="shared" si="11"/>
        <v>0</v>
      </c>
      <c r="E51" s="305">
        <f t="shared" si="11"/>
        <v>0</v>
      </c>
      <c r="F51" s="305">
        <f>F40+F45+F50</f>
        <v>0</v>
      </c>
      <c r="G51" s="305">
        <f>G40+G45+G50</f>
        <v>0</v>
      </c>
      <c r="H51" s="305">
        <f t="shared" si="11"/>
        <v>8731</v>
      </c>
      <c r="I51" s="305">
        <f t="shared" si="11"/>
        <v>5114</v>
      </c>
      <c r="J51" s="306">
        <f t="shared" si="11"/>
        <v>4199</v>
      </c>
    </row>
    <row r="52" spans="1:10" ht="13.5" thickBot="1">
      <c r="A52" s="245"/>
      <c r="B52" s="246"/>
      <c r="C52" s="255"/>
      <c r="D52" s="255"/>
      <c r="E52" s="255"/>
      <c r="F52" s="255"/>
      <c r="G52" s="255"/>
      <c r="H52" s="256"/>
      <c r="I52" s="256"/>
      <c r="J52" s="256"/>
    </row>
    <row r="53" spans="1:10" ht="13.5" thickBot="1">
      <c r="A53" s="247" t="s">
        <v>26</v>
      </c>
      <c r="B53" s="239" t="s">
        <v>211</v>
      </c>
      <c r="C53" s="283">
        <f>SUM(C54:C59)</f>
        <v>0</v>
      </c>
      <c r="D53" s="283">
        <f aca="true" t="shared" si="12" ref="D53:J53">SUM(D54:D59)</f>
        <v>0</v>
      </c>
      <c r="E53" s="283">
        <f t="shared" si="12"/>
        <v>0</v>
      </c>
      <c r="F53" s="283">
        <f t="shared" si="12"/>
        <v>0</v>
      </c>
      <c r="G53" s="283">
        <f t="shared" si="12"/>
        <v>0</v>
      </c>
      <c r="H53" s="283">
        <f t="shared" si="12"/>
        <v>8337</v>
      </c>
      <c r="I53" s="283">
        <f t="shared" si="12"/>
        <v>4770</v>
      </c>
      <c r="J53" s="284">
        <f t="shared" si="12"/>
        <v>3272</v>
      </c>
    </row>
    <row r="54" spans="1:10" ht="12.75">
      <c r="A54" s="248" t="s">
        <v>148</v>
      </c>
      <c r="B54" s="249" t="s">
        <v>50</v>
      </c>
      <c r="C54" s="307"/>
      <c r="D54" s="307"/>
      <c r="E54" s="307"/>
      <c r="F54" s="307"/>
      <c r="G54" s="307"/>
      <c r="H54" s="307">
        <v>123</v>
      </c>
      <c r="I54" s="307">
        <v>123</v>
      </c>
      <c r="J54" s="308">
        <v>123</v>
      </c>
    </row>
    <row r="55" spans="1:10" ht="12.75">
      <c r="A55" s="250" t="s">
        <v>149</v>
      </c>
      <c r="B55" s="251" t="s">
        <v>142</v>
      </c>
      <c r="C55" s="276"/>
      <c r="D55" s="276"/>
      <c r="E55" s="276"/>
      <c r="F55" s="276"/>
      <c r="G55" s="276"/>
      <c r="H55" s="276">
        <v>10067</v>
      </c>
      <c r="I55" s="276">
        <v>8214</v>
      </c>
      <c r="J55" s="277">
        <f>I55+I58+I59</f>
        <v>4647</v>
      </c>
    </row>
    <row r="56" spans="1:10" ht="12.75">
      <c r="A56" s="252" t="s">
        <v>45</v>
      </c>
      <c r="B56" s="251" t="s">
        <v>136</v>
      </c>
      <c r="C56" s="309"/>
      <c r="D56" s="309"/>
      <c r="E56" s="309"/>
      <c r="F56" s="309"/>
      <c r="G56" s="309"/>
      <c r="H56" s="309"/>
      <c r="I56" s="309"/>
      <c r="J56" s="310"/>
    </row>
    <row r="57" spans="1:10" ht="12.75">
      <c r="A57" s="252" t="s">
        <v>46</v>
      </c>
      <c r="B57" s="251" t="s">
        <v>137</v>
      </c>
      <c r="C57" s="276"/>
      <c r="D57" s="276"/>
      <c r="E57" s="276"/>
      <c r="F57" s="276"/>
      <c r="G57" s="276"/>
      <c r="H57" s="276"/>
      <c r="I57" s="276"/>
      <c r="J57" s="304"/>
    </row>
    <row r="58" spans="1:10" ht="12.75">
      <c r="A58" s="252" t="s">
        <v>47</v>
      </c>
      <c r="B58" s="253" t="s">
        <v>138</v>
      </c>
      <c r="C58" s="309">
        <f aca="true" t="shared" si="13" ref="C58:J58">C37</f>
        <v>0</v>
      </c>
      <c r="D58" s="309">
        <f t="shared" si="13"/>
        <v>0</v>
      </c>
      <c r="E58" s="309">
        <f t="shared" si="13"/>
        <v>0</v>
      </c>
      <c r="F58" s="309">
        <f t="shared" si="13"/>
        <v>0</v>
      </c>
      <c r="G58" s="309">
        <f t="shared" si="13"/>
        <v>0</v>
      </c>
      <c r="H58" s="309">
        <v>-901</v>
      </c>
      <c r="I58" s="309">
        <f>I37</f>
        <v>-1425</v>
      </c>
      <c r="J58" s="310">
        <f t="shared" si="13"/>
        <v>-1498</v>
      </c>
    </row>
    <row r="59" spans="1:10" ht="13.5" thickBot="1">
      <c r="A59" s="252" t="s">
        <v>48</v>
      </c>
      <c r="B59" s="253" t="s">
        <v>212</v>
      </c>
      <c r="C59" s="276">
        <f aca="true" t="shared" si="14" ref="C59:J59">C36</f>
        <v>0</v>
      </c>
      <c r="D59" s="276">
        <f t="shared" si="14"/>
        <v>0</v>
      </c>
      <c r="E59" s="276">
        <f t="shared" si="14"/>
        <v>0</v>
      </c>
      <c r="F59" s="276">
        <f t="shared" si="14"/>
        <v>0</v>
      </c>
      <c r="G59" s="276">
        <f t="shared" si="14"/>
        <v>0</v>
      </c>
      <c r="H59" s="276">
        <v>-952</v>
      </c>
      <c r="I59" s="276">
        <f>I36</f>
        <v>-2142</v>
      </c>
      <c r="J59" s="304">
        <f t="shared" si="14"/>
        <v>0</v>
      </c>
    </row>
    <row r="60" spans="1:10" ht="13.5" thickBot="1">
      <c r="A60" s="247" t="s">
        <v>49</v>
      </c>
      <c r="B60" s="239" t="s">
        <v>176</v>
      </c>
      <c r="C60" s="269"/>
      <c r="D60" s="269"/>
      <c r="E60" s="269"/>
      <c r="F60" s="269"/>
      <c r="G60" s="269"/>
      <c r="H60" s="269"/>
      <c r="I60" s="269"/>
      <c r="J60" s="296"/>
    </row>
    <row r="61" spans="1:10" ht="13.5" thickBot="1">
      <c r="A61" s="247" t="s">
        <v>59</v>
      </c>
      <c r="B61" s="239" t="s">
        <v>191</v>
      </c>
      <c r="C61" s="283">
        <f>SUM(C62:C64)</f>
        <v>0</v>
      </c>
      <c r="D61" s="283">
        <f aca="true" t="shared" si="15" ref="D61:J61">SUM(D62:D64)</f>
        <v>0</v>
      </c>
      <c r="E61" s="283">
        <f t="shared" si="15"/>
        <v>0</v>
      </c>
      <c r="F61" s="283">
        <f t="shared" si="15"/>
        <v>0</v>
      </c>
      <c r="G61" s="283">
        <f t="shared" si="15"/>
        <v>0</v>
      </c>
      <c r="H61" s="283">
        <f t="shared" si="15"/>
        <v>394</v>
      </c>
      <c r="I61" s="283">
        <f t="shared" si="15"/>
        <v>207</v>
      </c>
      <c r="J61" s="284">
        <f t="shared" si="15"/>
        <v>881</v>
      </c>
    </row>
    <row r="62" spans="1:10" ht="12.75">
      <c r="A62" s="252" t="s">
        <v>60</v>
      </c>
      <c r="B62" s="241" t="s">
        <v>140</v>
      </c>
      <c r="C62" s="276"/>
      <c r="D62" s="276"/>
      <c r="E62" s="276"/>
      <c r="F62" s="276"/>
      <c r="G62" s="276"/>
      <c r="H62" s="276"/>
      <c r="I62" s="276"/>
      <c r="J62" s="304"/>
    </row>
    <row r="63" spans="1:10" ht="12.75">
      <c r="A63" s="252" t="s">
        <v>150</v>
      </c>
      <c r="B63" s="241" t="s">
        <v>139</v>
      </c>
      <c r="C63" s="276"/>
      <c r="D63" s="276"/>
      <c r="E63" s="276"/>
      <c r="F63" s="276"/>
      <c r="G63" s="276"/>
      <c r="H63" s="276"/>
      <c r="I63" s="276"/>
      <c r="J63" s="304"/>
    </row>
    <row r="64" spans="1:10" ht="13.5" thickBot="1">
      <c r="A64" s="252" t="s">
        <v>151</v>
      </c>
      <c r="B64" s="241" t="s">
        <v>141</v>
      </c>
      <c r="C64" s="311"/>
      <c r="D64" s="311"/>
      <c r="E64" s="311"/>
      <c r="F64" s="311"/>
      <c r="G64" s="311"/>
      <c r="H64" s="311">
        <v>394</v>
      </c>
      <c r="I64" s="311">
        <v>207</v>
      </c>
      <c r="J64" s="312">
        <f>ROUND('Köv-köt.'!C21/1000,0)</f>
        <v>881</v>
      </c>
    </row>
    <row r="65" spans="1:10" ht="13.5" thickBot="1">
      <c r="A65" s="247" t="s">
        <v>152</v>
      </c>
      <c r="B65" s="239" t="s">
        <v>178</v>
      </c>
      <c r="C65" s="273"/>
      <c r="D65" s="273"/>
      <c r="E65" s="273"/>
      <c r="F65" s="273"/>
      <c r="G65" s="273"/>
      <c r="H65" s="273"/>
      <c r="I65" s="273">
        <v>137</v>
      </c>
      <c r="J65" s="313">
        <v>46</v>
      </c>
    </row>
    <row r="66" spans="1:10" ht="13.5" thickBot="1">
      <c r="A66" s="247" t="s">
        <v>153</v>
      </c>
      <c r="B66" s="244" t="s">
        <v>192</v>
      </c>
      <c r="C66" s="305">
        <f aca="true" t="shared" si="16" ref="C66:J66">C53+C60+C61+C65</f>
        <v>0</v>
      </c>
      <c r="D66" s="305">
        <f t="shared" si="16"/>
        <v>0</v>
      </c>
      <c r="E66" s="305">
        <f t="shared" si="16"/>
        <v>0</v>
      </c>
      <c r="F66" s="305">
        <f>F53+F60+F61+F65</f>
        <v>0</v>
      </c>
      <c r="G66" s="305">
        <f>G53+G60+G61+G65</f>
        <v>0</v>
      </c>
      <c r="H66" s="305">
        <f t="shared" si="16"/>
        <v>8731</v>
      </c>
      <c r="I66" s="305">
        <f t="shared" si="16"/>
        <v>5114</v>
      </c>
      <c r="J66" s="306">
        <f t="shared" si="16"/>
        <v>4199</v>
      </c>
    </row>
    <row r="67" spans="1:10" ht="12.75">
      <c r="A67" s="245"/>
      <c r="B67" s="246"/>
      <c r="C67" s="246"/>
      <c r="D67" s="255"/>
      <c r="E67" s="255"/>
      <c r="F67" s="255"/>
      <c r="G67" s="255"/>
      <c r="H67" s="256"/>
      <c r="I67" s="256"/>
      <c r="J67" s="256"/>
    </row>
    <row r="68" spans="1:10" ht="12.75">
      <c r="A68" s="245"/>
      <c r="B68" s="246"/>
      <c r="C68" s="314">
        <f aca="true" t="shared" si="17" ref="C68:I68">C51-C66</f>
        <v>0</v>
      </c>
      <c r="D68" s="314">
        <f t="shared" si="17"/>
        <v>0</v>
      </c>
      <c r="E68" s="314">
        <f t="shared" si="17"/>
        <v>0</v>
      </c>
      <c r="F68" s="314">
        <f t="shared" si="17"/>
        <v>0</v>
      </c>
      <c r="G68" s="314">
        <f t="shared" si="17"/>
        <v>0</v>
      </c>
      <c r="H68" s="314">
        <f t="shared" si="17"/>
        <v>0</v>
      </c>
      <c r="I68" s="314">
        <f t="shared" si="17"/>
        <v>0</v>
      </c>
      <c r="J68" s="314">
        <f>J51-J66</f>
        <v>0</v>
      </c>
    </row>
  </sheetData>
  <sheetProtection/>
  <printOptions horizontalCentered="1"/>
  <pageMargins left="0.22" right="0.27" top="0.5905511811023623" bottom="0.4330708661417323" header="0.3937007874015748" footer="0.3937007874015748"/>
  <pageSetup fitToHeight="1" fitToWidth="1" horizontalDpi="300" verticalDpi="3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zoomScalePageLayoutView="0" workbookViewId="0" topLeftCell="A11">
      <selection activeCell="A4" sqref="A4"/>
    </sheetView>
  </sheetViews>
  <sheetFormatPr defaultColWidth="9.00390625" defaultRowHeight="12.75"/>
  <cols>
    <col min="1" max="1" width="5.00390625" style="0" customWidth="1"/>
    <col min="2" max="2" width="2.375" style="0" customWidth="1"/>
    <col min="3" max="3" width="2.625" style="0" customWidth="1"/>
    <col min="4" max="5" width="4.25390625" style="0" customWidth="1"/>
    <col min="6" max="6" width="5.00390625" style="0" customWidth="1"/>
    <col min="7" max="17" width="4.25390625" style="0" customWidth="1"/>
    <col min="18" max="18" width="1.25" style="0" customWidth="1"/>
    <col min="19" max="19" width="3.75390625" style="0" customWidth="1"/>
    <col min="20" max="20" width="1.37890625" style="0" customWidth="1"/>
    <col min="21" max="21" width="2.375" style="0" customWidth="1"/>
    <col min="22" max="22" width="3.25390625" style="0" customWidth="1"/>
  </cols>
  <sheetData>
    <row r="1" spans="1:22" ht="18.75" thickBot="1">
      <c r="A1" s="16">
        <f>Fedőlap!$A$1</f>
        <v>1</v>
      </c>
      <c r="B1" s="359">
        <f>Fedőlap!$B$1</f>
        <v>9</v>
      </c>
      <c r="C1" s="360"/>
      <c r="D1" s="18">
        <f>Fedőlap!$C$1</f>
        <v>6</v>
      </c>
      <c r="E1" s="18">
        <f>Fedőlap!$D$1</f>
        <v>3</v>
      </c>
      <c r="F1" s="18">
        <f>Fedőlap!$E$1</f>
        <v>8</v>
      </c>
      <c r="G1" s="18">
        <f>Fedőlap!$F$1</f>
        <v>1</v>
      </c>
      <c r="H1" s="18">
        <f>Fedőlap!$G$1</f>
        <v>6</v>
      </c>
      <c r="I1" s="17">
        <f>Fedőlap!$H$1</f>
        <v>0</v>
      </c>
      <c r="J1" s="16">
        <f>Fedőlap!$I$1</f>
        <v>9</v>
      </c>
      <c r="K1" s="18">
        <f>Fedőlap!$J$1</f>
        <v>3</v>
      </c>
      <c r="L1" s="18">
        <f>Fedőlap!$K$1</f>
        <v>1</v>
      </c>
      <c r="M1" s="17">
        <f>Fedőlap!$L$1</f>
        <v>9</v>
      </c>
      <c r="N1" s="155">
        <f>Fedőlap!$M$1</f>
        <v>5</v>
      </c>
      <c r="O1" s="158">
        <f>Fedőlap!$N$1</f>
        <v>2</v>
      </c>
      <c r="P1" s="157">
        <f>Fedőlap!$O$1</f>
        <v>9</v>
      </c>
      <c r="Q1" s="152">
        <f>Fedőlap!$P$1</f>
        <v>0</v>
      </c>
      <c r="R1" s="363">
        <f>Fedőlap!$Q$1</f>
        <v>1</v>
      </c>
      <c r="S1" s="340"/>
      <c r="T1" s="15"/>
      <c r="U1" s="1"/>
      <c r="V1" s="1"/>
    </row>
    <row r="2" spans="1:22" ht="12.75">
      <c r="A2" s="2" t="str">
        <f>Fedőlap!A2</f>
        <v>Statisztikai számjel</v>
      </c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1"/>
      <c r="V2" s="1"/>
    </row>
    <row r="3" spans="1:22" ht="12.75">
      <c r="A3" s="1"/>
      <c r="B3" s="9"/>
      <c r="C3" s="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8">
      <c r="A4" s="151" t="str">
        <f>Fedőlap!$B$9</f>
        <v>Budapesti Természetbarát Sportszövetség</v>
      </c>
      <c r="B4" s="5"/>
      <c r="C4" s="5"/>
      <c r="D4" s="20"/>
      <c r="E4" s="5"/>
      <c r="F4" s="5"/>
      <c r="G4" s="5"/>
      <c r="H4" s="5"/>
      <c r="I4" s="5"/>
      <c r="J4" s="5"/>
      <c r="K4" s="5"/>
      <c r="L4" s="5"/>
      <c r="M4" s="5"/>
      <c r="N4" s="1"/>
      <c r="O4" s="1"/>
      <c r="P4" s="1"/>
      <c r="Q4" s="1"/>
      <c r="R4" s="1"/>
      <c r="S4" s="1"/>
      <c r="T4" s="1"/>
      <c r="U4" s="1"/>
      <c r="V4" s="1"/>
    </row>
    <row r="5" spans="1:13" ht="12.75">
      <c r="A5" s="148" t="str">
        <f>Fedőlap!A35</f>
        <v>- KIMUTATÁS A VEZETŐ TISZTSÉGVISELŐK JUTTATÁSAIRÓL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7" ht="13.5" thickBot="1"/>
    <row r="8" spans="1:22" ht="13.5" thickBot="1">
      <c r="A8" s="590" t="s">
        <v>107</v>
      </c>
      <c r="B8" s="569"/>
      <c r="C8" s="569"/>
      <c r="D8" s="569"/>
      <c r="E8" s="569"/>
      <c r="F8" s="569"/>
      <c r="G8" s="570"/>
      <c r="H8" s="590" t="s">
        <v>82</v>
      </c>
      <c r="I8" s="569"/>
      <c r="J8" s="569"/>
      <c r="K8" s="569"/>
      <c r="L8" s="569"/>
      <c r="M8" s="569"/>
      <c r="N8" s="569"/>
      <c r="O8" s="569"/>
      <c r="P8" s="594"/>
      <c r="Q8" s="569" t="s">
        <v>108</v>
      </c>
      <c r="R8" s="569"/>
      <c r="S8" s="569"/>
      <c r="T8" s="569"/>
      <c r="U8" s="569"/>
      <c r="V8" s="570"/>
    </row>
    <row r="9" spans="1:22" ht="13.5" thickBot="1">
      <c r="A9" s="591" t="s">
        <v>96</v>
      </c>
      <c r="B9" s="592"/>
      <c r="C9" s="592"/>
      <c r="D9" s="592"/>
      <c r="E9" s="592"/>
      <c r="F9" s="592"/>
      <c r="G9" s="593"/>
      <c r="H9" s="427" t="s">
        <v>71</v>
      </c>
      <c r="I9" s="427"/>
      <c r="J9" s="427"/>
      <c r="K9" s="427"/>
      <c r="L9" s="427"/>
      <c r="M9" s="427" t="s">
        <v>72</v>
      </c>
      <c r="N9" s="427"/>
      <c r="O9" s="427"/>
      <c r="P9" s="427"/>
      <c r="Q9" s="427" t="s">
        <v>79</v>
      </c>
      <c r="R9" s="427"/>
      <c r="S9" s="427"/>
      <c r="T9" s="427" t="s">
        <v>80</v>
      </c>
      <c r="U9" s="427"/>
      <c r="V9" s="427"/>
    </row>
    <row r="10" spans="1:22" ht="30" customHeight="1" thickBot="1">
      <c r="A10" s="527" t="s">
        <v>109</v>
      </c>
      <c r="B10" s="528"/>
      <c r="C10" s="528"/>
      <c r="D10" s="528"/>
      <c r="E10" s="528"/>
      <c r="F10" s="528"/>
      <c r="G10" s="582"/>
      <c r="H10" s="505"/>
      <c r="I10" s="506"/>
      <c r="J10" s="506"/>
      <c r="K10" s="506"/>
      <c r="L10" s="507"/>
      <c r="M10" s="505"/>
      <c r="N10" s="506"/>
      <c r="O10" s="506"/>
      <c r="P10" s="507"/>
      <c r="Q10" s="437" t="str">
        <f>IF(H10=0," ",M10/H10)</f>
        <v> </v>
      </c>
      <c r="R10" s="581"/>
      <c r="S10" s="438"/>
      <c r="T10" s="439">
        <f>M10-H10</f>
        <v>0</v>
      </c>
      <c r="U10" s="432"/>
      <c r="V10" s="433"/>
    </row>
    <row r="11" spans="1:22" ht="30" customHeight="1" thickBot="1">
      <c r="A11" s="470" t="s">
        <v>110</v>
      </c>
      <c r="B11" s="471"/>
      <c r="C11" s="471"/>
      <c r="D11" s="471"/>
      <c r="E11" s="471"/>
      <c r="F11" s="471"/>
      <c r="G11" s="472"/>
      <c r="H11" s="505">
        <f>H12+H13</f>
        <v>0</v>
      </c>
      <c r="I11" s="506"/>
      <c r="J11" s="506"/>
      <c r="K11" s="506"/>
      <c r="L11" s="507"/>
      <c r="M11" s="505">
        <f>M12+M13</f>
        <v>0</v>
      </c>
      <c r="N11" s="506"/>
      <c r="O11" s="506"/>
      <c r="P11" s="507"/>
      <c r="Q11" s="437" t="str">
        <f aca="true" t="shared" si="0" ref="Q11:Q19">IF(H11=0," ",M11/H11)</f>
        <v> </v>
      </c>
      <c r="R11" s="581"/>
      <c r="S11" s="438"/>
      <c r="T11" s="439">
        <f aca="true" t="shared" si="1" ref="T11:T18">M11-H11</f>
        <v>0</v>
      </c>
      <c r="U11" s="432"/>
      <c r="V11" s="433"/>
    </row>
    <row r="12" spans="1:22" ht="13.5" thickBot="1">
      <c r="A12" s="583" t="s">
        <v>111</v>
      </c>
      <c r="B12" s="584"/>
      <c r="C12" s="584"/>
      <c r="D12" s="584"/>
      <c r="E12" s="584"/>
      <c r="F12" s="584"/>
      <c r="G12" s="585"/>
      <c r="H12" s="589"/>
      <c r="I12" s="452"/>
      <c r="J12" s="452"/>
      <c r="K12" s="452"/>
      <c r="L12" s="453"/>
      <c r="M12" s="589"/>
      <c r="N12" s="452"/>
      <c r="O12" s="452"/>
      <c r="P12" s="453"/>
      <c r="Q12" s="437" t="str">
        <f t="shared" si="0"/>
        <v> </v>
      </c>
      <c r="R12" s="581"/>
      <c r="S12" s="438"/>
      <c r="T12" s="439">
        <f t="shared" si="1"/>
        <v>0</v>
      </c>
      <c r="U12" s="432"/>
      <c r="V12" s="433"/>
    </row>
    <row r="13" spans="1:22" ht="13.5" thickBot="1">
      <c r="A13" s="583" t="s">
        <v>112</v>
      </c>
      <c r="B13" s="584"/>
      <c r="C13" s="584"/>
      <c r="D13" s="584"/>
      <c r="E13" s="584"/>
      <c r="F13" s="584"/>
      <c r="G13" s="585"/>
      <c r="H13" s="589"/>
      <c r="I13" s="452"/>
      <c r="J13" s="452"/>
      <c r="K13" s="452"/>
      <c r="L13" s="453"/>
      <c r="M13" s="589"/>
      <c r="N13" s="452"/>
      <c r="O13" s="452"/>
      <c r="P13" s="453"/>
      <c r="Q13" s="437" t="str">
        <f t="shared" si="0"/>
        <v> </v>
      </c>
      <c r="R13" s="581"/>
      <c r="S13" s="438"/>
      <c r="T13" s="439">
        <f t="shared" si="1"/>
        <v>0</v>
      </c>
      <c r="U13" s="432"/>
      <c r="V13" s="433"/>
    </row>
    <row r="14" spans="1:22" ht="30" customHeight="1" thickBot="1">
      <c r="A14" s="527" t="s">
        <v>113</v>
      </c>
      <c r="B14" s="528"/>
      <c r="C14" s="528"/>
      <c r="D14" s="528"/>
      <c r="E14" s="528"/>
      <c r="F14" s="528"/>
      <c r="G14" s="582"/>
      <c r="H14" s="505"/>
      <c r="I14" s="506"/>
      <c r="J14" s="506"/>
      <c r="K14" s="506"/>
      <c r="L14" s="507"/>
      <c r="M14" s="505"/>
      <c r="N14" s="506"/>
      <c r="O14" s="506"/>
      <c r="P14" s="507"/>
      <c r="Q14" s="437" t="str">
        <f t="shared" si="0"/>
        <v> </v>
      </c>
      <c r="R14" s="581"/>
      <c r="S14" s="438"/>
      <c r="T14" s="439">
        <f t="shared" si="1"/>
        <v>0</v>
      </c>
      <c r="U14" s="432"/>
      <c r="V14" s="433"/>
    </row>
    <row r="15" spans="1:22" ht="30" customHeight="1" thickBot="1">
      <c r="A15" s="527" t="s">
        <v>114</v>
      </c>
      <c r="B15" s="528"/>
      <c r="C15" s="528"/>
      <c r="D15" s="528"/>
      <c r="E15" s="528"/>
      <c r="F15" s="528"/>
      <c r="G15" s="582"/>
      <c r="H15" s="505"/>
      <c r="I15" s="506"/>
      <c r="J15" s="506"/>
      <c r="K15" s="506"/>
      <c r="L15" s="507"/>
      <c r="M15" s="505"/>
      <c r="N15" s="506"/>
      <c r="O15" s="506"/>
      <c r="P15" s="507"/>
      <c r="Q15" s="437" t="str">
        <f t="shared" si="0"/>
        <v> </v>
      </c>
      <c r="R15" s="581"/>
      <c r="S15" s="438"/>
      <c r="T15" s="439">
        <f t="shared" si="1"/>
        <v>0</v>
      </c>
      <c r="U15" s="432"/>
      <c r="V15" s="433"/>
    </row>
    <row r="16" spans="1:22" ht="30" customHeight="1" thickBot="1">
      <c r="A16" s="595" t="s">
        <v>115</v>
      </c>
      <c r="B16" s="595"/>
      <c r="C16" s="595"/>
      <c r="D16" s="595"/>
      <c r="E16" s="595"/>
      <c r="F16" s="595"/>
      <c r="G16" s="595"/>
      <c r="H16" s="580"/>
      <c r="I16" s="580"/>
      <c r="J16" s="580"/>
      <c r="K16" s="580"/>
      <c r="L16" s="580"/>
      <c r="M16" s="580"/>
      <c r="N16" s="580"/>
      <c r="O16" s="580"/>
      <c r="P16" s="580"/>
      <c r="Q16" s="437" t="str">
        <f t="shared" si="0"/>
        <v> </v>
      </c>
      <c r="R16" s="581"/>
      <c r="S16" s="438"/>
      <c r="T16" s="439">
        <f t="shared" si="1"/>
        <v>0</v>
      </c>
      <c r="U16" s="432"/>
      <c r="V16" s="433"/>
    </row>
    <row r="17" spans="1:22" ht="13.5" thickBot="1">
      <c r="A17" s="587" t="s">
        <v>116</v>
      </c>
      <c r="B17" s="588"/>
      <c r="C17" s="588"/>
      <c r="D17" s="588"/>
      <c r="E17" s="588"/>
      <c r="F17" s="588"/>
      <c r="G17" s="588"/>
      <c r="H17" s="586"/>
      <c r="I17" s="586"/>
      <c r="J17" s="586"/>
      <c r="K17" s="586"/>
      <c r="L17" s="586"/>
      <c r="M17" s="586"/>
      <c r="N17" s="586"/>
      <c r="O17" s="586"/>
      <c r="P17" s="586"/>
      <c r="Q17" s="437" t="str">
        <f t="shared" si="0"/>
        <v> </v>
      </c>
      <c r="R17" s="581"/>
      <c r="S17" s="438"/>
      <c r="T17" s="439">
        <f t="shared" si="1"/>
        <v>0</v>
      </c>
      <c r="U17" s="432"/>
      <c r="V17" s="433"/>
    </row>
    <row r="18" spans="1:22" ht="30" customHeight="1" thickBot="1">
      <c r="A18" s="595" t="s">
        <v>117</v>
      </c>
      <c r="B18" s="595"/>
      <c r="C18" s="595"/>
      <c r="D18" s="595"/>
      <c r="E18" s="595"/>
      <c r="F18" s="595"/>
      <c r="G18" s="595"/>
      <c r="H18" s="580"/>
      <c r="I18" s="580"/>
      <c r="J18" s="580"/>
      <c r="K18" s="580"/>
      <c r="L18" s="580"/>
      <c r="M18" s="580"/>
      <c r="N18" s="580"/>
      <c r="O18" s="580"/>
      <c r="P18" s="580"/>
      <c r="Q18" s="437" t="str">
        <f t="shared" si="0"/>
        <v> </v>
      </c>
      <c r="R18" s="581"/>
      <c r="S18" s="438"/>
      <c r="T18" s="439">
        <f t="shared" si="1"/>
        <v>0</v>
      </c>
      <c r="U18" s="432"/>
      <c r="V18" s="433"/>
    </row>
    <row r="19" spans="1:22" ht="30" customHeight="1" thickBot="1">
      <c r="A19" s="596" t="s">
        <v>90</v>
      </c>
      <c r="B19" s="596"/>
      <c r="C19" s="596"/>
      <c r="D19" s="596"/>
      <c r="E19" s="596"/>
      <c r="F19" s="596"/>
      <c r="G19" s="596"/>
      <c r="H19" s="580">
        <f>H10+H11+H14+H15+H16+H18</f>
        <v>0</v>
      </c>
      <c r="I19" s="580"/>
      <c r="J19" s="580"/>
      <c r="K19" s="580"/>
      <c r="L19" s="580"/>
      <c r="M19" s="580">
        <f>M10+M11+M14+M15+M16+M18</f>
        <v>0</v>
      </c>
      <c r="N19" s="580"/>
      <c r="O19" s="580"/>
      <c r="P19" s="580"/>
      <c r="Q19" s="597" t="str">
        <f t="shared" si="0"/>
        <v> </v>
      </c>
      <c r="R19" s="598"/>
      <c r="S19" s="599"/>
      <c r="T19" s="451">
        <f>M19-H19</f>
        <v>0</v>
      </c>
      <c r="U19" s="452"/>
      <c r="V19" s="453"/>
    </row>
    <row r="27" spans="1:20" ht="12.75">
      <c r="A27" s="133" t="s">
        <v>0</v>
      </c>
      <c r="B27" s="133"/>
      <c r="C27" s="5" t="str">
        <f>Fedőlap!C42</f>
        <v>Budapest, 2011. március 28.</v>
      </c>
      <c r="D27" s="139"/>
      <c r="E27" s="139"/>
      <c r="F27" s="139"/>
      <c r="G27" s="139"/>
      <c r="H27" s="139"/>
      <c r="I27" s="140"/>
      <c r="J27" s="133"/>
      <c r="K27" s="133"/>
      <c r="L27" s="141"/>
      <c r="M27" s="141"/>
      <c r="N27" s="141"/>
      <c r="O27" s="141"/>
      <c r="P27" s="141"/>
      <c r="Q27" s="141"/>
      <c r="R27" s="141"/>
      <c r="S27" s="141"/>
      <c r="T27" s="141"/>
    </row>
    <row r="28" spans="1:20" ht="12.75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42" t="str">
        <f>Fedőlap!L43</f>
        <v>a szervezet vezetője</v>
      </c>
      <c r="M28" s="142"/>
      <c r="N28" s="142"/>
      <c r="O28" s="142"/>
      <c r="P28" s="142"/>
      <c r="Q28" s="142"/>
      <c r="R28" s="142"/>
      <c r="S28" s="142"/>
      <c r="T28" s="142"/>
    </row>
    <row r="29" spans="1:20" ht="12.75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42" t="str">
        <f>Fedőlap!L44</f>
        <v>(képviselője)</v>
      </c>
      <c r="M29" s="142"/>
      <c r="N29" s="142"/>
      <c r="O29" s="142"/>
      <c r="P29" s="142"/>
      <c r="Q29" s="142"/>
      <c r="R29" s="142"/>
      <c r="S29" s="142"/>
      <c r="T29" s="142"/>
    </row>
    <row r="30" spans="1:20" ht="12.75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</row>
    <row r="31" spans="1:20" ht="15">
      <c r="A31" s="1"/>
      <c r="B31" s="1"/>
      <c r="C31" s="1"/>
      <c r="D31" s="1"/>
      <c r="E31" s="1"/>
      <c r="F31" s="1"/>
      <c r="G31" s="1"/>
      <c r="H31" s="1"/>
      <c r="I31" s="1"/>
      <c r="J31" s="81" t="s">
        <v>9</v>
      </c>
      <c r="K31" s="1"/>
      <c r="L31" s="1"/>
      <c r="M31" s="1"/>
      <c r="N31" s="1"/>
      <c r="O31" s="1"/>
      <c r="P31" s="1"/>
      <c r="Q31" s="1"/>
      <c r="R31" s="1"/>
      <c r="S31" s="1"/>
      <c r="T31" s="1"/>
    </row>
  </sheetData>
  <sheetProtection/>
  <mergeCells count="60">
    <mergeCell ref="T10:V10"/>
    <mergeCell ref="T11:V11"/>
    <mergeCell ref="T14:V14"/>
    <mergeCell ref="T15:V15"/>
    <mergeCell ref="T16:V16"/>
    <mergeCell ref="T18:V18"/>
    <mergeCell ref="T12:V12"/>
    <mergeCell ref="T13:V13"/>
    <mergeCell ref="T17:V17"/>
    <mergeCell ref="Q19:S19"/>
    <mergeCell ref="Q12:S12"/>
    <mergeCell ref="Q13:S13"/>
    <mergeCell ref="Q17:S17"/>
    <mergeCell ref="Q14:S14"/>
    <mergeCell ref="Q15:S15"/>
    <mergeCell ref="A19:G19"/>
    <mergeCell ref="M14:P14"/>
    <mergeCell ref="M16:P16"/>
    <mergeCell ref="H18:L18"/>
    <mergeCell ref="A16:G16"/>
    <mergeCell ref="M18:P18"/>
    <mergeCell ref="H19:L19"/>
    <mergeCell ref="M12:P12"/>
    <mergeCell ref="M13:P13"/>
    <mergeCell ref="M17:P17"/>
    <mergeCell ref="A18:G18"/>
    <mergeCell ref="H12:L12"/>
    <mergeCell ref="B1:C1"/>
    <mergeCell ref="A8:G8"/>
    <mergeCell ref="A9:G9"/>
    <mergeCell ref="H9:L9"/>
    <mergeCell ref="H8:P8"/>
    <mergeCell ref="R1:S1"/>
    <mergeCell ref="H11:L11"/>
    <mergeCell ref="H14:L14"/>
    <mergeCell ref="H16:L16"/>
    <mergeCell ref="H15:L15"/>
    <mergeCell ref="H13:L13"/>
    <mergeCell ref="M10:P10"/>
    <mergeCell ref="M11:P11"/>
    <mergeCell ref="Q16:S16"/>
    <mergeCell ref="H10:L10"/>
    <mergeCell ref="A10:G10"/>
    <mergeCell ref="A11:G11"/>
    <mergeCell ref="A12:G12"/>
    <mergeCell ref="H17:L17"/>
    <mergeCell ref="A17:G17"/>
    <mergeCell ref="A13:G13"/>
    <mergeCell ref="A14:G14"/>
    <mergeCell ref="A15:G15"/>
    <mergeCell ref="T19:V19"/>
    <mergeCell ref="M9:P9"/>
    <mergeCell ref="Q8:V8"/>
    <mergeCell ref="Q9:S9"/>
    <mergeCell ref="T9:V9"/>
    <mergeCell ref="M15:P15"/>
    <mergeCell ref="M19:P19"/>
    <mergeCell ref="Q10:S10"/>
    <mergeCell ref="Q11:S11"/>
    <mergeCell ref="Q18:S1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.00390625" style="0" customWidth="1"/>
    <col min="2" max="2" width="2.375" style="0" customWidth="1"/>
    <col min="3" max="3" width="2.625" style="0" customWidth="1"/>
    <col min="4" max="5" width="4.25390625" style="0" customWidth="1"/>
    <col min="6" max="6" width="5.00390625" style="0" customWidth="1"/>
    <col min="7" max="16" width="4.25390625" style="0" customWidth="1"/>
    <col min="17" max="17" width="4.375" style="0" customWidth="1"/>
    <col min="18" max="18" width="2.625" style="0" customWidth="1"/>
    <col min="19" max="19" width="2.00390625" style="0" customWidth="1"/>
    <col min="20" max="20" width="1.37890625" style="0" customWidth="1"/>
    <col min="21" max="21" width="2.375" style="0" customWidth="1"/>
    <col min="22" max="22" width="3.25390625" style="0" customWidth="1"/>
  </cols>
  <sheetData>
    <row r="1" spans="1:22" ht="18.75" thickBot="1">
      <c r="A1" s="16">
        <f>Fedőlap!$A$1</f>
        <v>1</v>
      </c>
      <c r="B1" s="359">
        <f>Fedőlap!$B$1</f>
        <v>9</v>
      </c>
      <c r="C1" s="360"/>
      <c r="D1" s="18">
        <f>Fedőlap!$C$1</f>
        <v>6</v>
      </c>
      <c r="E1" s="18">
        <f>Fedőlap!$D$1</f>
        <v>3</v>
      </c>
      <c r="F1" s="18">
        <f>Fedőlap!$E$1</f>
        <v>8</v>
      </c>
      <c r="G1" s="18">
        <f>Fedőlap!$F$1</f>
        <v>1</v>
      </c>
      <c r="H1" s="18">
        <f>Fedőlap!$G$1</f>
        <v>6</v>
      </c>
      <c r="I1" s="17">
        <f>Fedőlap!$H$1</f>
        <v>0</v>
      </c>
      <c r="J1" s="16">
        <f>Fedőlap!$I$1</f>
        <v>9</v>
      </c>
      <c r="K1" s="18">
        <f>Fedőlap!$J$1</f>
        <v>3</v>
      </c>
      <c r="L1" s="18">
        <f>Fedőlap!$K$1</f>
        <v>1</v>
      </c>
      <c r="M1" s="17">
        <f>Fedőlap!$L$1</f>
        <v>9</v>
      </c>
      <c r="N1" s="155">
        <f>Fedőlap!$M$1</f>
        <v>5</v>
      </c>
      <c r="O1" s="158">
        <f>Fedőlap!$N$1</f>
        <v>2</v>
      </c>
      <c r="P1" s="157">
        <f>Fedőlap!$O$1</f>
        <v>9</v>
      </c>
      <c r="Q1" s="152">
        <f>Fedőlap!$P$1</f>
        <v>0</v>
      </c>
      <c r="R1" s="363">
        <f>Fedőlap!$Q$1</f>
        <v>1</v>
      </c>
      <c r="S1" s="340"/>
      <c r="T1" s="15"/>
      <c r="U1" s="1"/>
      <c r="V1" s="1"/>
    </row>
    <row r="2" spans="1:22" ht="12.75">
      <c r="A2" s="2" t="str">
        <f>Fedőlap!A2</f>
        <v>Statisztikai számjel</v>
      </c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1"/>
      <c r="V2" s="1"/>
    </row>
    <row r="3" spans="1:22" ht="12.75">
      <c r="A3" s="1"/>
      <c r="B3" s="9"/>
      <c r="C3" s="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8">
      <c r="A4" s="151" t="str">
        <f>Fedőlap!$B$9</f>
        <v>Budapesti Természetbarát Sportszövetség</v>
      </c>
      <c r="B4" s="5"/>
      <c r="C4" s="5"/>
      <c r="D4" s="20"/>
      <c r="E4" s="5"/>
      <c r="F4" s="5"/>
      <c r="G4" s="5"/>
      <c r="H4" s="5"/>
      <c r="I4" s="5"/>
      <c r="J4" s="5"/>
      <c r="K4" s="5"/>
      <c r="L4" s="5"/>
      <c r="M4" s="5"/>
      <c r="N4" s="1"/>
      <c r="O4" s="1"/>
      <c r="P4" s="1"/>
      <c r="Q4" s="1"/>
      <c r="R4" s="1"/>
      <c r="S4" s="1"/>
      <c r="T4" s="1"/>
      <c r="U4" s="1"/>
      <c r="V4" s="1"/>
    </row>
    <row r="5" spans="1:13" ht="12.75">
      <c r="A5" s="4" t="str">
        <f>Fedőlap!A36</f>
        <v>- KÖZHASZNÚ TEVÉKENYSÉGRŐL SZÓLÓ BESZÁMOLÓ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7" ht="12.75">
      <c r="A7" s="153"/>
    </row>
    <row r="9" spans="1:23" ht="12.75">
      <c r="A9" s="608"/>
      <c r="B9" s="608"/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8"/>
      <c r="U9" s="608"/>
      <c r="V9" s="608"/>
      <c r="W9" s="608"/>
    </row>
    <row r="10" spans="1:23" ht="12.75">
      <c r="A10" s="608"/>
      <c r="B10" s="608"/>
      <c r="C10" s="608"/>
      <c r="D10" s="608"/>
      <c r="E10" s="608"/>
      <c r="F10" s="608"/>
      <c r="G10" s="608"/>
      <c r="H10" s="608"/>
      <c r="I10" s="608"/>
      <c r="J10" s="608"/>
      <c r="K10" s="608"/>
      <c r="L10" s="608"/>
      <c r="M10" s="608"/>
      <c r="N10" s="608"/>
      <c r="O10" s="608"/>
      <c r="P10" s="608"/>
      <c r="Q10" s="608"/>
      <c r="R10" s="608"/>
      <c r="S10" s="608"/>
      <c r="T10" s="608"/>
      <c r="U10" s="608"/>
      <c r="V10" s="608"/>
      <c r="W10" s="608"/>
    </row>
    <row r="12" spans="1:23" ht="12.75">
      <c r="A12" s="609"/>
      <c r="B12" s="604"/>
      <c r="C12" s="604"/>
      <c r="D12" s="604"/>
      <c r="E12" s="604"/>
      <c r="F12" s="604"/>
      <c r="G12" s="604"/>
      <c r="H12" s="604"/>
      <c r="I12" s="604"/>
      <c r="J12" s="604"/>
      <c r="K12" s="604"/>
      <c r="L12" s="604"/>
      <c r="M12" s="604"/>
      <c r="N12" s="604"/>
      <c r="O12" s="604"/>
      <c r="P12" s="604"/>
      <c r="Q12" s="604"/>
      <c r="R12" s="604"/>
      <c r="S12" s="604"/>
      <c r="T12" s="604"/>
      <c r="U12" s="604"/>
      <c r="V12" s="604"/>
      <c r="W12" s="604"/>
    </row>
    <row r="13" spans="1:23" ht="12.75">
      <c r="A13" s="604"/>
      <c r="B13" s="604"/>
      <c r="C13" s="604"/>
      <c r="D13" s="604"/>
      <c r="E13" s="604"/>
      <c r="F13" s="604"/>
      <c r="G13" s="604"/>
      <c r="H13" s="604"/>
      <c r="I13" s="604"/>
      <c r="J13" s="604"/>
      <c r="K13" s="604"/>
      <c r="L13" s="604"/>
      <c r="M13" s="604"/>
      <c r="N13" s="604"/>
      <c r="O13" s="604"/>
      <c r="P13" s="604"/>
      <c r="Q13" s="604"/>
      <c r="R13" s="604"/>
      <c r="S13" s="604"/>
      <c r="T13" s="604"/>
      <c r="U13" s="604"/>
      <c r="V13" s="604"/>
      <c r="W13" s="604"/>
    </row>
    <row r="15" spans="1:23" ht="12.75">
      <c r="A15" s="603"/>
      <c r="B15" s="603"/>
      <c r="C15" s="603"/>
      <c r="D15" s="603"/>
      <c r="E15" s="603"/>
      <c r="F15" s="603"/>
      <c r="G15" s="603"/>
      <c r="H15" s="603"/>
      <c r="I15" s="603"/>
      <c r="J15" s="603"/>
      <c r="K15" s="603"/>
      <c r="L15" s="603"/>
      <c r="M15" s="603"/>
      <c r="N15" s="603"/>
      <c r="O15" s="603"/>
      <c r="P15" s="603"/>
      <c r="Q15" s="603"/>
      <c r="R15" s="603"/>
      <c r="S15" s="603"/>
      <c r="T15" s="603"/>
      <c r="U15" s="603"/>
      <c r="V15" s="603"/>
      <c r="W15" s="603"/>
    </row>
    <row r="16" spans="1:23" ht="12.75">
      <c r="A16" s="603"/>
      <c r="B16" s="603"/>
      <c r="C16" s="603"/>
      <c r="D16" s="603"/>
      <c r="E16" s="603"/>
      <c r="F16" s="603"/>
      <c r="G16" s="603"/>
      <c r="H16" s="603"/>
      <c r="I16" s="603"/>
      <c r="J16" s="603"/>
      <c r="K16" s="603"/>
      <c r="L16" s="603"/>
      <c r="M16" s="603"/>
      <c r="N16" s="603"/>
      <c r="O16" s="603"/>
      <c r="P16" s="603"/>
      <c r="Q16" s="603"/>
      <c r="R16" s="603"/>
      <c r="S16" s="603"/>
      <c r="T16" s="603"/>
      <c r="U16" s="603"/>
      <c r="V16" s="603"/>
      <c r="W16" s="603"/>
    </row>
    <row r="17" spans="1:23" ht="12.75">
      <c r="A17" s="604"/>
      <c r="B17" s="604"/>
      <c r="C17" s="604"/>
      <c r="D17" s="604"/>
      <c r="E17" s="604"/>
      <c r="F17" s="604"/>
      <c r="G17" s="604"/>
      <c r="H17" s="604"/>
      <c r="I17" s="604"/>
      <c r="J17" s="604"/>
      <c r="K17" s="604"/>
      <c r="L17" s="604"/>
      <c r="M17" s="604"/>
      <c r="N17" s="604"/>
      <c r="O17" s="604"/>
      <c r="P17" s="604"/>
      <c r="Q17" s="604"/>
      <c r="R17" s="604"/>
      <c r="S17" s="604"/>
      <c r="T17" s="604"/>
      <c r="U17" s="604"/>
      <c r="V17" s="604"/>
      <c r="W17" s="604"/>
    </row>
    <row r="18" spans="1:23" ht="12.75">
      <c r="A18" s="604"/>
      <c r="B18" s="604"/>
      <c r="C18" s="604"/>
      <c r="D18" s="604"/>
      <c r="E18" s="604"/>
      <c r="F18" s="604"/>
      <c r="G18" s="604"/>
      <c r="H18" s="604"/>
      <c r="I18" s="604"/>
      <c r="J18" s="604"/>
      <c r="K18" s="604"/>
      <c r="L18" s="604"/>
      <c r="M18" s="604"/>
      <c r="N18" s="604"/>
      <c r="O18" s="604"/>
      <c r="P18" s="604"/>
      <c r="Q18" s="604"/>
      <c r="R18" s="604"/>
      <c r="S18" s="604"/>
      <c r="T18" s="604"/>
      <c r="U18" s="604"/>
      <c r="V18" s="604"/>
      <c r="W18" s="604"/>
    </row>
    <row r="19" ht="12.75">
      <c r="A19" s="154"/>
    </row>
    <row r="20" spans="1:23" ht="41.25" customHeight="1">
      <c r="A20" s="605"/>
      <c r="B20" s="606"/>
      <c r="C20" s="606"/>
      <c r="D20" s="606"/>
      <c r="E20" s="606"/>
      <c r="F20" s="606"/>
      <c r="G20" s="606"/>
      <c r="H20" s="606"/>
      <c r="I20" s="606"/>
      <c r="J20" s="606"/>
      <c r="K20" s="606"/>
      <c r="L20" s="606"/>
      <c r="M20" s="606"/>
      <c r="N20" s="606"/>
      <c r="O20" s="606"/>
      <c r="P20" s="606"/>
      <c r="Q20" s="606"/>
      <c r="R20" s="606"/>
      <c r="S20" s="606"/>
      <c r="T20" s="606"/>
      <c r="U20" s="606"/>
      <c r="V20" s="606"/>
      <c r="W20" s="606"/>
    </row>
    <row r="21" ht="12.75">
      <c r="A21" s="154"/>
    </row>
    <row r="22" spans="1:23" ht="28.5" customHeight="1">
      <c r="A22" s="607"/>
      <c r="B22" s="601"/>
      <c r="C22" s="601"/>
      <c r="D22" s="601"/>
      <c r="E22" s="601"/>
      <c r="F22" s="601"/>
      <c r="G22" s="601"/>
      <c r="H22" s="601"/>
      <c r="I22" s="601"/>
      <c r="J22" s="601"/>
      <c r="K22" s="601"/>
      <c r="L22" s="601"/>
      <c r="M22" s="601"/>
      <c r="N22" s="601"/>
      <c r="O22" s="601"/>
      <c r="P22" s="601"/>
      <c r="Q22" s="601"/>
      <c r="R22" s="601"/>
      <c r="S22" s="601"/>
      <c r="T22" s="601"/>
      <c r="U22" s="601"/>
      <c r="V22" s="601"/>
      <c r="W22" s="601"/>
    </row>
    <row r="23" ht="12.75">
      <c r="A23" s="154"/>
    </row>
    <row r="24" spans="1:23" ht="39.75" customHeight="1">
      <c r="A24" s="600"/>
      <c r="B24" s="601"/>
      <c r="C24" s="601"/>
      <c r="D24" s="601"/>
      <c r="E24" s="601"/>
      <c r="F24" s="601"/>
      <c r="G24" s="601"/>
      <c r="H24" s="601"/>
      <c r="I24" s="601"/>
      <c r="J24" s="601"/>
      <c r="K24" s="601"/>
      <c r="L24" s="601"/>
      <c r="M24" s="601"/>
      <c r="N24" s="601"/>
      <c r="O24" s="601"/>
      <c r="P24" s="601"/>
      <c r="Q24" s="601"/>
      <c r="R24" s="601"/>
      <c r="S24" s="601"/>
      <c r="T24" s="601"/>
      <c r="U24" s="601"/>
      <c r="V24" s="601"/>
      <c r="W24" s="601"/>
    </row>
    <row r="25" ht="12.75">
      <c r="A25" s="154"/>
    </row>
    <row r="26" spans="1:23" ht="12.75">
      <c r="A26" s="602"/>
      <c r="B26" s="343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</row>
    <row r="27" ht="12.75">
      <c r="A27" s="154"/>
    </row>
    <row r="29" ht="12.75">
      <c r="A29" s="154"/>
    </row>
    <row r="49" spans="1:20" ht="12.75">
      <c r="A49" s="133" t="s">
        <v>0</v>
      </c>
      <c r="B49" s="133"/>
      <c r="C49" s="5" t="str">
        <f>Fedőlap!C42</f>
        <v>Budapest, 2011. március 28.</v>
      </c>
      <c r="D49" s="139"/>
      <c r="E49" s="139"/>
      <c r="F49" s="139"/>
      <c r="G49" s="139"/>
      <c r="H49" s="139"/>
      <c r="I49" s="140"/>
      <c r="J49" s="133"/>
      <c r="K49" s="133"/>
      <c r="L49" s="141"/>
      <c r="M49" s="141"/>
      <c r="N49" s="141"/>
      <c r="O49" s="141"/>
      <c r="P49" s="141"/>
      <c r="Q49" s="141"/>
      <c r="R49" s="141"/>
      <c r="S49" s="141"/>
      <c r="T49" s="141"/>
    </row>
    <row r="50" spans="1:20" ht="12.75">
      <c r="A50" s="133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42" t="str">
        <f>Fedőlap!L43</f>
        <v>a szervezet vezetője</v>
      </c>
      <c r="M50" s="142"/>
      <c r="N50" s="142"/>
      <c r="O50" s="142"/>
      <c r="P50" s="142"/>
      <c r="Q50" s="142"/>
      <c r="R50" s="142"/>
      <c r="S50" s="142"/>
      <c r="T50" s="142"/>
    </row>
    <row r="51" spans="1:20" ht="12.75">
      <c r="A51" s="133"/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42" t="str">
        <f>Fedőlap!L44</f>
        <v>(képviselője)</v>
      </c>
      <c r="M51" s="142"/>
      <c r="N51" s="142"/>
      <c r="O51" s="142"/>
      <c r="P51" s="142"/>
      <c r="Q51" s="142"/>
      <c r="R51" s="142"/>
      <c r="S51" s="142"/>
      <c r="T51" s="142"/>
    </row>
    <row r="52" spans="1:20" ht="12.75">
      <c r="A52" s="133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</row>
    <row r="53" spans="1:20" ht="15">
      <c r="A53" s="1"/>
      <c r="B53" s="1"/>
      <c r="C53" s="1"/>
      <c r="D53" s="1"/>
      <c r="E53" s="1"/>
      <c r="F53" s="1"/>
      <c r="G53" s="1"/>
      <c r="H53" s="1"/>
      <c r="I53" s="1"/>
      <c r="J53" s="81" t="s">
        <v>9</v>
      </c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B1:C1"/>
    <mergeCell ref="R1:S1"/>
    <mergeCell ref="A9:W10"/>
    <mergeCell ref="A12:W13"/>
    <mergeCell ref="A24:W24"/>
    <mergeCell ref="A26:W26"/>
    <mergeCell ref="A15:W16"/>
    <mergeCell ref="A17:W18"/>
    <mergeCell ref="A20:W20"/>
    <mergeCell ref="A22:W22"/>
  </mergeCells>
  <printOptions/>
  <pageMargins left="0.35433070866141736" right="0.35433070866141736" top="0.62" bottom="0.22" header="0.5118110236220472" footer="0.5118110236220472"/>
  <pageSetup fitToHeight="1" fitToWidth="1" horizontalDpi="300" verticalDpi="300" orientation="portrait" paperSize="9" r:id="rId1"/>
  <headerFooter alignWithMargins="0">
    <oddFooter>&amp;LK &amp;&amp; 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21" sqref="C21"/>
    </sheetView>
  </sheetViews>
  <sheetFormatPr defaultColWidth="9.00390625" defaultRowHeight="12.75"/>
  <cols>
    <col min="2" max="2" width="24.375" style="0" bestFit="1" customWidth="1"/>
    <col min="4" max="4" width="9.125" style="316" customWidth="1"/>
  </cols>
  <sheetData>
    <row r="1" spans="1:4" ht="15">
      <c r="A1" s="315" t="s">
        <v>236</v>
      </c>
      <c r="C1" s="330" t="s">
        <v>80</v>
      </c>
      <c r="D1" s="331" t="s">
        <v>255</v>
      </c>
    </row>
    <row r="3" spans="1:3" ht="12.75">
      <c r="A3">
        <v>311</v>
      </c>
      <c r="B3" t="s">
        <v>237</v>
      </c>
      <c r="C3" s="316">
        <v>162618</v>
      </c>
    </row>
    <row r="4" spans="1:3" ht="12.75">
      <c r="A4">
        <v>3611</v>
      </c>
      <c r="B4" t="s">
        <v>259</v>
      </c>
      <c r="C4" s="316">
        <v>200000</v>
      </c>
    </row>
    <row r="5" spans="1:3" ht="12.75">
      <c r="A5">
        <v>3612</v>
      </c>
      <c r="B5" t="s">
        <v>260</v>
      </c>
      <c r="C5" s="316">
        <v>108095</v>
      </c>
    </row>
    <row r="6" spans="1:3" ht="12.75">
      <c r="A6">
        <v>3681</v>
      </c>
      <c r="B6" t="s">
        <v>261</v>
      </c>
      <c r="C6" s="316">
        <v>36000</v>
      </c>
    </row>
    <row r="7" spans="1:3" ht="12.75">
      <c r="A7">
        <v>3686</v>
      </c>
      <c r="B7" t="s">
        <v>254</v>
      </c>
      <c r="C7" s="316">
        <v>400344</v>
      </c>
    </row>
    <row r="8" spans="1:3" ht="12.75">
      <c r="A8">
        <v>454</v>
      </c>
      <c r="B8" t="s">
        <v>268</v>
      </c>
      <c r="C8" s="316">
        <v>2500</v>
      </c>
    </row>
    <row r="9" spans="1:3" ht="12.75">
      <c r="A9">
        <v>4634</v>
      </c>
      <c r="B9" t="s">
        <v>262</v>
      </c>
      <c r="C9" s="316">
        <v>1000</v>
      </c>
    </row>
    <row r="10" spans="1:3" ht="12.75">
      <c r="A10">
        <v>46391</v>
      </c>
      <c r="B10" t="s">
        <v>263</v>
      </c>
      <c r="C10" s="316">
        <v>5000</v>
      </c>
    </row>
    <row r="11" spans="3:4" ht="12.75">
      <c r="C11" s="317">
        <f>SUM(C3:C10)</f>
        <v>915557</v>
      </c>
      <c r="D11" s="317">
        <f>C11/1000</f>
        <v>915.557</v>
      </c>
    </row>
    <row r="12" spans="3:4" ht="12.75">
      <c r="C12" s="316"/>
      <c r="D12" s="317"/>
    </row>
    <row r="13" spans="3:4" ht="12.75">
      <c r="C13" s="316"/>
      <c r="D13" s="317"/>
    </row>
    <row r="14" spans="3:4" ht="12.75">
      <c r="C14" s="316"/>
      <c r="D14" s="317"/>
    </row>
    <row r="15" spans="1:4" ht="15">
      <c r="A15" s="315" t="s">
        <v>238</v>
      </c>
      <c r="C15" s="316"/>
      <c r="D15" s="317"/>
    </row>
    <row r="16" spans="1:4" ht="12.75">
      <c r="A16">
        <v>311</v>
      </c>
      <c r="B16" t="s">
        <v>267</v>
      </c>
      <c r="C16" s="316">
        <v>300</v>
      </c>
      <c r="D16" s="317"/>
    </row>
    <row r="17" spans="1:4" ht="12.75">
      <c r="A17">
        <v>454</v>
      </c>
      <c r="B17" t="s">
        <v>239</v>
      </c>
      <c r="C17" s="316">
        <f>731462+2500</f>
        <v>733962</v>
      </c>
      <c r="D17" s="317"/>
    </row>
    <row r="18" spans="1:4" ht="12.75">
      <c r="A18">
        <v>462</v>
      </c>
      <c r="B18" t="s">
        <v>264</v>
      </c>
      <c r="C18" s="316">
        <v>38000</v>
      </c>
      <c r="D18" s="317"/>
    </row>
    <row r="19" spans="1:4" ht="12.75">
      <c r="A19">
        <v>4636</v>
      </c>
      <c r="B19" t="s">
        <v>265</v>
      </c>
      <c r="C19" s="316">
        <v>26000</v>
      </c>
      <c r="D19" s="317"/>
    </row>
    <row r="20" spans="1:4" ht="12.75">
      <c r="A20">
        <v>4637</v>
      </c>
      <c r="B20" t="s">
        <v>266</v>
      </c>
      <c r="C20" s="316">
        <v>83000</v>
      </c>
      <c r="D20" s="317"/>
    </row>
    <row r="21" spans="3:4" ht="12.75">
      <c r="C21" s="317">
        <f>SUM(C16:C20)</f>
        <v>881262</v>
      </c>
      <c r="D21" s="317">
        <f>C21/1000</f>
        <v>881.262</v>
      </c>
    </row>
    <row r="22" ht="12.75">
      <c r="C22" s="316"/>
    </row>
    <row r="23" ht="12.75">
      <c r="C23" s="316"/>
    </row>
    <row r="24" ht="12.75">
      <c r="C24" s="316"/>
    </row>
    <row r="25" ht="12.75">
      <c r="C25" s="316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36"/>
  <sheetViews>
    <sheetView zoomScalePageLayoutView="0" workbookViewId="0" topLeftCell="A1">
      <selection activeCell="E2" sqref="E2:H2"/>
    </sheetView>
  </sheetViews>
  <sheetFormatPr defaultColWidth="9.00390625" defaultRowHeight="12.75"/>
  <cols>
    <col min="1" max="4" width="9.125" style="201" customWidth="1"/>
    <col min="5" max="5" width="8.75390625" style="201" customWidth="1"/>
    <col min="6" max="8" width="15.75390625" style="201" customWidth="1"/>
    <col min="9" max="9" width="12.75390625" style="201" customWidth="1"/>
    <col min="10" max="16384" width="9.125" style="201" customWidth="1"/>
  </cols>
  <sheetData>
    <row r="1" ht="13.5" thickBot="1"/>
    <row r="2" spans="1:9" ht="15.75">
      <c r="A2" s="610" t="str">
        <f>IF(I2=TRUE,"OK!","HIBA!!!")</f>
        <v>OK!</v>
      </c>
      <c r="B2" s="610"/>
      <c r="C2" s="610"/>
      <c r="E2" s="611" t="s">
        <v>180</v>
      </c>
      <c r="F2" s="612"/>
      <c r="G2" s="612"/>
      <c r="H2" s="613"/>
      <c r="I2" s="614" t="b">
        <f>AND((F6="OK")*(G6="OK")*(H6="OK"))</f>
        <v>1</v>
      </c>
    </row>
    <row r="3" spans="1:9" ht="25.5">
      <c r="A3" s="610"/>
      <c r="B3" s="610"/>
      <c r="C3" s="610"/>
      <c r="E3" s="202" t="s">
        <v>181</v>
      </c>
      <c r="F3" s="203" t="s">
        <v>4</v>
      </c>
      <c r="G3" s="203" t="s">
        <v>11</v>
      </c>
      <c r="H3" s="204" t="s">
        <v>12</v>
      </c>
      <c r="I3" s="615"/>
    </row>
    <row r="4" spans="1:9" ht="12.75">
      <c r="A4" s="610"/>
      <c r="B4" s="610"/>
      <c r="C4" s="610"/>
      <c r="E4" s="205" t="s">
        <v>182</v>
      </c>
      <c r="F4" s="206">
        <f>ROUND(Mérlegoldalak!O22,0)</f>
        <v>5114</v>
      </c>
      <c r="G4" s="206">
        <f>ROUND(Mérlegoldalak!S22,0)</f>
        <v>0</v>
      </c>
      <c r="H4" s="206">
        <f>ROUND(Mérlegoldalak!W22,0)</f>
        <v>4199</v>
      </c>
      <c r="I4" s="615"/>
    </row>
    <row r="5" spans="1:9" ht="12.75">
      <c r="A5" s="610"/>
      <c r="B5" s="610"/>
      <c r="C5" s="610"/>
      <c r="E5" s="205" t="s">
        <v>43</v>
      </c>
      <c r="F5" s="206">
        <f>ROUND(Mérlegoldalak!O39,0)</f>
        <v>5114</v>
      </c>
      <c r="G5" s="206">
        <f>ROUND(Mérlegoldalak!S39,0)</f>
        <v>0</v>
      </c>
      <c r="H5" s="206">
        <f>ROUND(Mérlegoldalak!W39,0)</f>
        <v>4199</v>
      </c>
      <c r="I5" s="615"/>
    </row>
    <row r="6" spans="1:9" ht="13.5" thickBot="1">
      <c r="A6" s="610"/>
      <c r="B6" s="610"/>
      <c r="C6" s="610"/>
      <c r="E6" s="207"/>
      <c r="F6" s="208" t="str">
        <f>IF(F4=F5,"OK","HIBA")</f>
        <v>OK</v>
      </c>
      <c r="G6" s="208" t="str">
        <f>IF(G4=G5,"OK","HIBA")</f>
        <v>OK</v>
      </c>
      <c r="H6" s="208" t="str">
        <f>IF(H4=H5,"OK","HIBA")</f>
        <v>OK</v>
      </c>
      <c r="I6" s="616"/>
    </row>
    <row r="7" spans="1:9" ht="12.75">
      <c r="A7" s="610"/>
      <c r="B7" s="610"/>
      <c r="C7" s="610"/>
      <c r="E7" s="209"/>
      <c r="F7" s="209"/>
      <c r="G7" s="209"/>
      <c r="H7" s="209"/>
      <c r="I7" s="209"/>
    </row>
    <row r="8" spans="1:9" ht="15.75">
      <c r="A8" s="610"/>
      <c r="B8" s="610"/>
      <c r="C8" s="610"/>
      <c r="E8" s="210"/>
      <c r="F8" s="210"/>
      <c r="G8" s="210"/>
      <c r="H8" s="210"/>
      <c r="I8" s="211"/>
    </row>
    <row r="9" spans="1:9" ht="12.75">
      <c r="A9" s="610"/>
      <c r="B9" s="610"/>
      <c r="C9" s="610"/>
      <c r="E9" s="211"/>
      <c r="F9" s="212"/>
      <c r="G9" s="212"/>
      <c r="H9" s="212"/>
      <c r="I9" s="211"/>
    </row>
    <row r="10" spans="1:9" ht="12.75">
      <c r="A10" s="610"/>
      <c r="B10" s="610"/>
      <c r="C10" s="610"/>
      <c r="E10" s="213"/>
      <c r="F10" s="214"/>
      <c r="G10" s="214"/>
      <c r="H10" s="214"/>
      <c r="I10" s="211"/>
    </row>
    <row r="11" spans="1:11" ht="12.75">
      <c r="A11" s="610"/>
      <c r="B11" s="610"/>
      <c r="C11" s="610"/>
      <c r="E11" s="213"/>
      <c r="F11" s="214"/>
      <c r="G11" s="214"/>
      <c r="H11" s="214"/>
      <c r="I11" s="211"/>
      <c r="J11" s="215"/>
      <c r="K11" s="215"/>
    </row>
    <row r="12" spans="1:11" ht="15">
      <c r="A12" s="610"/>
      <c r="B12" s="610"/>
      <c r="C12" s="610"/>
      <c r="E12" s="216"/>
      <c r="F12" s="217"/>
      <c r="G12" s="217"/>
      <c r="H12" s="217"/>
      <c r="I12" s="217"/>
      <c r="J12" s="217"/>
      <c r="K12" s="215"/>
    </row>
    <row r="13" spans="1:11" ht="15">
      <c r="A13" s="610"/>
      <c r="B13" s="610"/>
      <c r="C13" s="610"/>
      <c r="E13" s="216"/>
      <c r="F13" s="217"/>
      <c r="G13" s="217"/>
      <c r="H13" s="217"/>
      <c r="I13" s="217"/>
      <c r="J13" s="217"/>
      <c r="K13" s="215"/>
    </row>
    <row r="14" spans="1:11" ht="15.75">
      <c r="A14" s="610"/>
      <c r="B14" s="610"/>
      <c r="C14" s="610"/>
      <c r="E14" s="210"/>
      <c r="F14" s="210"/>
      <c r="G14" s="210"/>
      <c r="H14" s="210"/>
      <c r="I14" s="211"/>
      <c r="J14" s="215"/>
      <c r="K14" s="215"/>
    </row>
    <row r="15" spans="1:9" ht="12.75">
      <c r="A15" s="610"/>
      <c r="B15" s="610"/>
      <c r="C15" s="610"/>
      <c r="E15" s="211"/>
      <c r="F15" s="212"/>
      <c r="G15" s="212"/>
      <c r="H15" s="212"/>
      <c r="I15" s="211"/>
    </row>
    <row r="16" spans="1:9" ht="12.75">
      <c r="A16" s="610"/>
      <c r="B16" s="610"/>
      <c r="C16" s="610"/>
      <c r="E16" s="213"/>
      <c r="F16" s="218"/>
      <c r="G16" s="218"/>
      <c r="H16" s="218"/>
      <c r="I16" s="211"/>
    </row>
    <row r="17" spans="1:9" ht="12.75">
      <c r="A17" s="610"/>
      <c r="B17" s="610"/>
      <c r="C17" s="610"/>
      <c r="E17" s="213"/>
      <c r="F17" s="218"/>
      <c r="G17" s="218"/>
      <c r="H17" s="218"/>
      <c r="I17" s="211"/>
    </row>
    <row r="18" spans="1:9" ht="12.75">
      <c r="A18" s="610"/>
      <c r="B18" s="610"/>
      <c r="C18" s="610"/>
      <c r="E18" s="216"/>
      <c r="F18" s="213"/>
      <c r="G18" s="213"/>
      <c r="H18" s="213"/>
      <c r="I18" s="211"/>
    </row>
    <row r="19" spans="1:9" ht="12.75">
      <c r="A19" s="610"/>
      <c r="B19" s="610"/>
      <c r="C19" s="610"/>
      <c r="E19" s="216"/>
      <c r="F19" s="216"/>
      <c r="G19" s="216"/>
      <c r="H19" s="216"/>
      <c r="I19" s="216"/>
    </row>
    <row r="20" spans="1:9" ht="15.75">
      <c r="A20" s="610"/>
      <c r="B20" s="610"/>
      <c r="C20" s="610"/>
      <c r="E20" s="210"/>
      <c r="F20" s="210"/>
      <c r="G20" s="210"/>
      <c r="H20" s="210"/>
      <c r="I20" s="211"/>
    </row>
    <row r="21" spans="1:9" ht="12.75">
      <c r="A21" s="610"/>
      <c r="B21" s="610"/>
      <c r="C21" s="610"/>
      <c r="E21" s="211"/>
      <c r="F21" s="212"/>
      <c r="G21" s="212"/>
      <c r="H21" s="212"/>
      <c r="I21" s="211"/>
    </row>
    <row r="22" spans="1:9" ht="12.75">
      <c r="A22" s="610"/>
      <c r="B22" s="610"/>
      <c r="C22" s="610"/>
      <c r="E22" s="213"/>
      <c r="F22" s="214"/>
      <c r="G22" s="214"/>
      <c r="H22" s="214"/>
      <c r="I22" s="211"/>
    </row>
    <row r="23" spans="1:9" ht="12.75">
      <c r="A23" s="610"/>
      <c r="B23" s="610"/>
      <c r="C23" s="610"/>
      <c r="E23" s="213"/>
      <c r="F23" s="214"/>
      <c r="G23" s="214"/>
      <c r="H23" s="214"/>
      <c r="I23" s="211"/>
    </row>
    <row r="24" spans="1:9" ht="12.75">
      <c r="A24" s="610"/>
      <c r="B24" s="610"/>
      <c r="C24" s="610"/>
      <c r="E24" s="216"/>
      <c r="F24" s="213"/>
      <c r="G24" s="213"/>
      <c r="H24" s="213"/>
      <c r="I24" s="211"/>
    </row>
    <row r="25" spans="1:3" ht="12.75">
      <c r="A25" s="610"/>
      <c r="B25" s="610"/>
      <c r="C25" s="610"/>
    </row>
    <row r="26" spans="1:3" ht="12.75">
      <c r="A26" s="610"/>
      <c r="B26" s="610"/>
      <c r="C26" s="610"/>
    </row>
    <row r="27" spans="1:3" ht="12.75">
      <c r="A27" s="610"/>
      <c r="B27" s="610"/>
      <c r="C27" s="610"/>
    </row>
    <row r="28" spans="1:3" ht="12.75">
      <c r="A28" s="610"/>
      <c r="B28" s="610"/>
      <c r="C28" s="610"/>
    </row>
    <row r="29" spans="1:3" ht="12.75">
      <c r="A29" s="610"/>
      <c r="B29" s="610"/>
      <c r="C29" s="610"/>
    </row>
    <row r="30" spans="1:3" ht="12.75">
      <c r="A30" s="610"/>
      <c r="B30" s="610"/>
      <c r="C30" s="610"/>
    </row>
    <row r="31" spans="1:3" ht="12.75">
      <c r="A31" s="610"/>
      <c r="B31" s="610"/>
      <c r="C31" s="610"/>
    </row>
    <row r="32" spans="1:3" ht="12.75">
      <c r="A32" s="610"/>
      <c r="B32" s="610"/>
      <c r="C32" s="610"/>
    </row>
    <row r="33" spans="1:3" ht="12.75">
      <c r="A33" s="610"/>
      <c r="B33" s="610"/>
      <c r="C33" s="610"/>
    </row>
    <row r="34" spans="1:3" ht="12.75">
      <c r="A34" s="610"/>
      <c r="B34" s="610"/>
      <c r="C34" s="610"/>
    </row>
    <row r="35" spans="1:3" ht="12.75">
      <c r="A35" s="610"/>
      <c r="B35" s="610"/>
      <c r="C35" s="610"/>
    </row>
    <row r="36" spans="1:3" ht="12.75">
      <c r="A36" s="610"/>
      <c r="B36" s="610"/>
      <c r="C36" s="610"/>
    </row>
  </sheetData>
  <sheetProtection/>
  <mergeCells count="3">
    <mergeCell ref="A2:C36"/>
    <mergeCell ref="E2:H2"/>
    <mergeCell ref="I2:I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2"/>
  <sheetViews>
    <sheetView tabSelected="1" zoomScalePageLayoutView="0" workbookViewId="0" topLeftCell="A1">
      <selection activeCell="L24" sqref="L24"/>
    </sheetView>
  </sheetViews>
  <sheetFormatPr defaultColWidth="9.00390625" defaultRowHeight="12.75"/>
  <cols>
    <col min="1" max="10" width="4.75390625" style="0" customWidth="1"/>
    <col min="11" max="11" width="5.75390625" style="0" customWidth="1"/>
    <col min="12" max="17" width="4.75390625" style="0" customWidth="1"/>
    <col min="18" max="20" width="3.75390625" style="0" customWidth="1"/>
    <col min="21" max="21" width="4.625" style="0" customWidth="1"/>
  </cols>
  <sheetData>
    <row r="1" spans="1:24" ht="21.75" customHeight="1" thickBot="1">
      <c r="A1" s="16">
        <v>1</v>
      </c>
      <c r="B1" s="18">
        <v>9</v>
      </c>
      <c r="C1" s="18">
        <v>6</v>
      </c>
      <c r="D1" s="18">
        <v>3</v>
      </c>
      <c r="E1" s="18">
        <v>8</v>
      </c>
      <c r="F1" s="18">
        <v>1</v>
      </c>
      <c r="G1" s="18">
        <v>6</v>
      </c>
      <c r="H1" s="17">
        <v>0</v>
      </c>
      <c r="I1" s="16">
        <v>9</v>
      </c>
      <c r="J1" s="18">
        <v>3</v>
      </c>
      <c r="K1" s="18">
        <v>1</v>
      </c>
      <c r="L1" s="17">
        <v>9</v>
      </c>
      <c r="M1" s="16">
        <v>5</v>
      </c>
      <c r="N1" s="18">
        <v>2</v>
      </c>
      <c r="O1" s="17">
        <v>9</v>
      </c>
      <c r="P1" s="16">
        <v>0</v>
      </c>
      <c r="Q1" s="17">
        <v>1</v>
      </c>
      <c r="R1" s="1"/>
      <c r="S1" s="1"/>
      <c r="T1" s="1"/>
      <c r="U1" s="1"/>
      <c r="V1" s="1"/>
      <c r="W1" s="1"/>
      <c r="X1" s="1"/>
    </row>
    <row r="2" spans="1:25" ht="12.75">
      <c r="A2" s="2" t="s">
        <v>162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"/>
      <c r="S2" s="1"/>
      <c r="T2" s="1"/>
      <c r="U2" s="1"/>
      <c r="V2" s="1"/>
      <c r="W2" s="1"/>
      <c r="X2" s="1"/>
      <c r="Y2" s="1"/>
    </row>
    <row r="3" spans="1:2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8">
      <c r="A9" s="326"/>
      <c r="B9" s="332" t="s">
        <v>250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" t="s">
        <v>230</v>
      </c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75">
      <c r="A10" s="32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.75">
      <c r="A11" s="327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.75">
      <c r="A12" s="327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6.5">
      <c r="A13" s="326"/>
      <c r="B13" s="333" t="s">
        <v>252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" t="s">
        <v>231</v>
      </c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>
      <c r="A19" s="93" t="s">
        <v>256</v>
      </c>
      <c r="B19" s="4"/>
      <c r="C19" s="4"/>
      <c r="D19" s="4"/>
      <c r="E19" s="4"/>
      <c r="F19" s="4"/>
      <c r="G19" s="5"/>
      <c r="H19" s="5"/>
      <c r="I19" s="5"/>
      <c r="J19" s="5"/>
      <c r="K19" s="5"/>
      <c r="L19" s="5"/>
      <c r="M19" s="5"/>
      <c r="N19" s="5"/>
      <c r="O19" s="2"/>
      <c r="P19" s="2"/>
      <c r="Q19" s="2"/>
      <c r="R19" s="2"/>
      <c r="S19" s="2"/>
      <c r="T19" s="2"/>
      <c r="U19" s="2"/>
      <c r="V19" s="1"/>
      <c r="W19" s="1"/>
      <c r="X19" s="1"/>
      <c r="Y19" s="1"/>
    </row>
    <row r="20" spans="1:2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8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38" ht="27.75">
      <c r="A22" s="6" t="s">
        <v>229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7"/>
      <c r="W22" s="7"/>
      <c r="X22" s="7"/>
      <c r="Y22" s="7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25" ht="21.75" customHeight="1">
      <c r="A23" s="1"/>
      <c r="B23" s="1"/>
      <c r="C23" s="1"/>
      <c r="D23" s="1"/>
      <c r="E23" s="1"/>
      <c r="F23" s="9"/>
      <c r="G23" s="9"/>
      <c r="H23" s="9"/>
      <c r="I23" s="9"/>
      <c r="J23" s="9"/>
      <c r="K23" s="9"/>
      <c r="L23" s="9"/>
      <c r="M23" s="9"/>
      <c r="N23" s="9"/>
      <c r="O23" s="9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>
      <c r="A26" s="342" t="s">
        <v>123</v>
      </c>
      <c r="B26" s="342"/>
      <c r="C26" s="34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4:25" ht="12.75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341" t="s">
        <v>183</v>
      </c>
      <c r="B28" s="342"/>
      <c r="C28" s="342"/>
      <c r="D28" s="342"/>
      <c r="E28" s="342"/>
      <c r="F28" s="342"/>
      <c r="G28" s="342"/>
      <c r="H28" s="342"/>
      <c r="I28" s="342"/>
      <c r="J28" s="342"/>
      <c r="K28" s="34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344" t="s">
        <v>184</v>
      </c>
      <c r="B29" s="344"/>
      <c r="C29" s="344"/>
      <c r="D29" s="344"/>
      <c r="E29" s="344"/>
      <c r="F29" s="344"/>
      <c r="G29" s="344"/>
      <c r="H29" s="344"/>
      <c r="I29" s="344"/>
      <c r="J29" s="344"/>
      <c r="K29" s="344"/>
      <c r="L29" s="344"/>
      <c r="M29" s="344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s="344" t="s">
        <v>185</v>
      </c>
      <c r="B30" s="344"/>
      <c r="C30" s="344"/>
      <c r="D30" s="344"/>
      <c r="E30" s="344"/>
      <c r="F30" s="344"/>
      <c r="G30" s="344"/>
      <c r="H30" s="344"/>
      <c r="I30" s="344"/>
      <c r="J30" s="344"/>
      <c r="K30" s="344"/>
      <c r="L30" s="344"/>
      <c r="M30" s="344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341" t="s">
        <v>130</v>
      </c>
      <c r="B31" s="342"/>
      <c r="C31" s="342"/>
      <c r="D31" s="342"/>
      <c r="E31" s="342"/>
      <c r="F31" s="342"/>
      <c r="G31" s="342"/>
      <c r="H31" s="342"/>
      <c r="I31" s="342"/>
      <c r="J31" s="342"/>
      <c r="K31" s="34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>
      <c r="A32" s="341" t="s">
        <v>131</v>
      </c>
      <c r="B32" s="342"/>
      <c r="C32" s="342"/>
      <c r="D32" s="342"/>
      <c r="E32" s="342"/>
      <c r="F32" s="342"/>
      <c r="G32" s="342"/>
      <c r="H32" s="342"/>
      <c r="I32" s="342"/>
      <c r="J32" s="342"/>
      <c r="K32" s="34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>
      <c r="A33" s="341" t="s">
        <v>132</v>
      </c>
      <c r="B33" s="343"/>
      <c r="C33" s="343"/>
      <c r="D33" s="343"/>
      <c r="E33" s="343"/>
      <c r="F33" s="343"/>
      <c r="G33" s="343"/>
      <c r="H33" s="343"/>
      <c r="I33" s="343"/>
      <c r="J33" s="343"/>
      <c r="K33" s="34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>
      <c r="A34" s="341" t="s">
        <v>124</v>
      </c>
      <c r="B34" s="342"/>
      <c r="C34" s="342"/>
      <c r="D34" s="342"/>
      <c r="E34" s="342"/>
      <c r="F34" s="342"/>
      <c r="G34" s="342"/>
      <c r="H34" s="342"/>
      <c r="I34" s="342"/>
      <c r="J34" s="342"/>
      <c r="K34" s="342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>
      <c r="A35" s="341" t="s">
        <v>179</v>
      </c>
      <c r="B35" s="342"/>
      <c r="C35" s="342"/>
      <c r="D35" s="342"/>
      <c r="E35" s="342"/>
      <c r="F35" s="342"/>
      <c r="G35" s="342"/>
      <c r="H35" s="342"/>
      <c r="I35" s="342"/>
      <c r="J35" s="342"/>
      <c r="K35" s="342"/>
      <c r="L35" s="343"/>
      <c r="M35" s="343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>
      <c r="A36" s="147" t="s">
        <v>133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4.25">
      <c r="A42" s="1" t="s">
        <v>0</v>
      </c>
      <c r="B42" s="1"/>
      <c r="C42" s="237" t="s">
        <v>257</v>
      </c>
      <c r="D42" s="5"/>
      <c r="E42" s="5"/>
      <c r="F42" s="5"/>
      <c r="G42" s="5"/>
      <c r="H42" s="5"/>
      <c r="I42" s="9"/>
      <c r="J42" s="1"/>
      <c r="K42" s="1"/>
      <c r="L42" s="3"/>
      <c r="M42" s="3"/>
      <c r="N42" s="3"/>
      <c r="O42" s="3"/>
      <c r="P42" s="3"/>
      <c r="Q42" s="3"/>
      <c r="R42" s="3"/>
      <c r="S42" s="3"/>
      <c r="T42" s="3"/>
      <c r="U42" s="1"/>
      <c r="V42" s="1"/>
      <c r="W42" s="1"/>
      <c r="X42" s="1"/>
      <c r="Y42" s="1"/>
    </row>
    <row r="43" spans="1:2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2" t="s">
        <v>186</v>
      </c>
      <c r="M43" s="2"/>
      <c r="N43" s="2"/>
      <c r="O43" s="2"/>
      <c r="P43" s="2"/>
      <c r="Q43" s="2"/>
      <c r="R43" s="2"/>
      <c r="S43" s="2"/>
      <c r="T43" s="2"/>
      <c r="U43" s="1"/>
      <c r="V43" s="1"/>
      <c r="W43" s="1"/>
      <c r="X43" s="1"/>
      <c r="Y43" s="1"/>
    </row>
    <row r="44" spans="1:2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2" t="s">
        <v>1</v>
      </c>
      <c r="M44" s="2"/>
      <c r="N44" s="2"/>
      <c r="O44" s="2"/>
      <c r="P44" s="2"/>
      <c r="Q44" s="2"/>
      <c r="R44" s="2"/>
      <c r="S44" s="2"/>
      <c r="T44" s="2"/>
      <c r="U44" s="1"/>
      <c r="V44" s="1"/>
      <c r="W44" s="1"/>
      <c r="X44" s="1"/>
      <c r="Y44" s="1"/>
    </row>
    <row r="45" spans="1:2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">
      <c r="A47" s="1"/>
      <c r="B47" s="1"/>
      <c r="C47" s="1"/>
      <c r="D47" s="1"/>
      <c r="E47" s="1"/>
      <c r="F47" s="1"/>
      <c r="G47" s="1"/>
      <c r="H47" s="1"/>
      <c r="I47" s="1"/>
      <c r="J47" s="81" t="s">
        <v>9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</sheetData>
  <sheetProtection/>
  <mergeCells count="9">
    <mergeCell ref="A26:C26"/>
    <mergeCell ref="A28:K28"/>
    <mergeCell ref="A34:K34"/>
    <mergeCell ref="A29:M29"/>
    <mergeCell ref="A30:M30"/>
    <mergeCell ref="A35:M35"/>
    <mergeCell ref="A31:K31"/>
    <mergeCell ref="A32:K32"/>
    <mergeCell ref="A33:K33"/>
  </mergeCells>
  <printOptions horizontalCentered="1"/>
  <pageMargins left="0.35433070866141736" right="0.35433070866141736" top="0.9055118110236221" bottom="0.5905511811023623" header="0.5118110236220472" footer="0.5118110236220472"/>
  <pageSetup fitToHeight="1" fitToWidth="1" horizontalDpi="300" verticalDpi="300" orientation="portrait" paperSize="9" scale="92" r:id="rId1"/>
  <headerFooter alignWithMargins="0">
    <oddFooter>&amp;LK &amp;&amp; 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zoomScalePageLayoutView="0" workbookViewId="0" topLeftCell="A7">
      <selection activeCell="W20" sqref="W20:Y20"/>
    </sheetView>
  </sheetViews>
  <sheetFormatPr defaultColWidth="9.00390625" defaultRowHeight="12.75"/>
  <cols>
    <col min="1" max="1" width="5.00390625" style="0" customWidth="1"/>
    <col min="2" max="2" width="2.375" style="0" customWidth="1"/>
    <col min="3" max="3" width="2.625" style="0" customWidth="1"/>
    <col min="4" max="13" width="4.25390625" style="0" customWidth="1"/>
    <col min="14" max="14" width="13.125" style="0" customWidth="1"/>
    <col min="15" max="16" width="4.25390625" style="0" customWidth="1"/>
    <col min="17" max="17" width="3.625" style="0" customWidth="1"/>
    <col min="18" max="18" width="1.37890625" style="0" customWidth="1"/>
    <col min="19" max="19" width="3.125" style="0" customWidth="1"/>
    <col min="20" max="20" width="4.25390625" style="0" customWidth="1"/>
    <col min="21" max="21" width="2.375" style="0" customWidth="1"/>
    <col min="22" max="22" width="2.625" style="0" customWidth="1"/>
    <col min="23" max="24" width="4.25390625" style="0" customWidth="1"/>
    <col min="25" max="25" width="2.375" style="0" customWidth="1"/>
    <col min="26" max="26" width="2.625" style="0" customWidth="1"/>
    <col min="27" max="27" width="4.25390625" style="0" customWidth="1"/>
    <col min="28" max="28" width="4.625" style="0" customWidth="1"/>
    <col min="29" max="29" width="8.75390625" style="0" customWidth="1"/>
  </cols>
  <sheetData>
    <row r="1" spans="1:26" ht="18.75" thickBot="1">
      <c r="A1" s="16">
        <f>Fedőlap!$A$1</f>
        <v>1</v>
      </c>
      <c r="B1" s="359">
        <f>Fedőlap!$B$1</f>
        <v>9</v>
      </c>
      <c r="C1" s="360"/>
      <c r="D1" s="18">
        <f>Fedőlap!$C$1</f>
        <v>6</v>
      </c>
      <c r="E1" s="18">
        <f>Fedőlap!$D$1</f>
        <v>3</v>
      </c>
      <c r="F1" s="18">
        <f>Fedőlap!$E$1</f>
        <v>8</v>
      </c>
      <c r="G1" s="18">
        <f>Fedőlap!$F$1</f>
        <v>1</v>
      </c>
      <c r="H1" s="18">
        <f>Fedőlap!$G$1</f>
        <v>6</v>
      </c>
      <c r="I1" s="17">
        <f>Fedőlap!$H$1</f>
        <v>0</v>
      </c>
      <c r="J1" s="16">
        <f>Fedőlap!$I$1</f>
        <v>9</v>
      </c>
      <c r="K1" s="18">
        <f>Fedőlap!$J$1</f>
        <v>3</v>
      </c>
      <c r="L1" s="18">
        <f>Fedőlap!$K$1</f>
        <v>1</v>
      </c>
      <c r="M1" s="17">
        <f>Fedőlap!$L$1</f>
        <v>9</v>
      </c>
      <c r="N1" s="155">
        <f>Fedőlap!$M$1</f>
        <v>5</v>
      </c>
      <c r="O1" s="158">
        <f>Fedőlap!$N$1</f>
        <v>2</v>
      </c>
      <c r="P1" s="157">
        <f>Fedőlap!$O$1</f>
        <v>9</v>
      </c>
      <c r="Q1" s="152">
        <f>Fedőlap!$P$1</f>
        <v>0</v>
      </c>
      <c r="R1" s="363">
        <f>Fedőlap!$Q$1</f>
        <v>1</v>
      </c>
      <c r="S1" s="340"/>
      <c r="T1" s="15"/>
      <c r="U1" s="1"/>
      <c r="V1" s="1"/>
      <c r="W1" s="1"/>
      <c r="X1" s="1"/>
      <c r="Y1" s="1"/>
      <c r="Z1" s="1"/>
    </row>
    <row r="2" spans="1:26" ht="12.75">
      <c r="A2" s="2" t="str">
        <f>Fedőlap!A2</f>
        <v>Statisztikai számjel</v>
      </c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1"/>
      <c r="V2" s="1"/>
      <c r="W2" s="1"/>
      <c r="X2" s="1"/>
      <c r="Y2" s="1"/>
      <c r="Z2" s="1"/>
    </row>
    <row r="3" spans="1:26" ht="12.75">
      <c r="A3" s="1"/>
      <c r="B3" s="9"/>
      <c r="C3" s="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>
      <c r="A4" s="195" t="str">
        <f>Fedőlap!$B$9</f>
        <v>Budapesti Természetbarát Sportszövetség</v>
      </c>
      <c r="B4" s="5"/>
      <c r="C4" s="5"/>
      <c r="D4" s="20"/>
      <c r="E4" s="5"/>
      <c r="F4" s="5"/>
      <c r="G4" s="5"/>
      <c r="H4" s="5"/>
      <c r="I4" s="5"/>
      <c r="J4" s="5"/>
      <c r="K4" s="5"/>
      <c r="L4" s="5"/>
      <c r="M4" s="5"/>
      <c r="N4" s="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2" t="str">
        <f>Fedőlap!A28</f>
        <v>- Közhasznú egyszerűsített éves beszámoló MÉRLEG 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>
      <c r="A6" s="2"/>
      <c r="B6" s="2"/>
      <c r="C6" s="2"/>
      <c r="D6" s="2"/>
      <c r="E6" s="2"/>
      <c r="F6" s="2"/>
      <c r="G6" s="220" t="str">
        <f>Fedőlap!A19</f>
        <v>2010. december 31.</v>
      </c>
      <c r="H6" s="2"/>
      <c r="I6" s="2"/>
      <c r="J6" s="2"/>
      <c r="K6" s="2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thickBot="1">
      <c r="A7" s="4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Z7" s="21" t="s">
        <v>163</v>
      </c>
    </row>
    <row r="8" spans="1:26" ht="25.5">
      <c r="A8" s="361" t="s">
        <v>10</v>
      </c>
      <c r="B8" s="362"/>
      <c r="C8" s="22"/>
      <c r="D8" s="23"/>
      <c r="E8" s="23"/>
      <c r="F8" s="23"/>
      <c r="G8" s="23"/>
      <c r="H8" s="23"/>
      <c r="I8" s="24" t="s">
        <v>3</v>
      </c>
      <c r="J8" s="23"/>
      <c r="K8" s="23"/>
      <c r="L8" s="23"/>
      <c r="M8" s="23"/>
      <c r="N8" s="39"/>
      <c r="O8" s="41" t="s">
        <v>4</v>
      </c>
      <c r="P8" s="39"/>
      <c r="Q8" s="39"/>
      <c r="R8" s="25"/>
      <c r="S8" s="40" t="s">
        <v>11</v>
      </c>
      <c r="T8" s="27"/>
      <c r="U8" s="27"/>
      <c r="V8" s="28"/>
      <c r="W8" s="26" t="s">
        <v>12</v>
      </c>
      <c r="X8" s="27"/>
      <c r="Y8" s="27"/>
      <c r="Z8" s="29"/>
    </row>
    <row r="9" spans="1:26" ht="13.5" thickBot="1">
      <c r="A9" s="42" t="s">
        <v>5</v>
      </c>
      <c r="B9" s="43"/>
      <c r="C9" s="44" t="s">
        <v>6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32" t="s">
        <v>7</v>
      </c>
      <c r="P9" s="33"/>
      <c r="Q9" s="33"/>
      <c r="R9" s="31"/>
      <c r="S9" s="33" t="s">
        <v>8</v>
      </c>
      <c r="T9" s="33"/>
      <c r="U9" s="33"/>
      <c r="V9" s="31"/>
      <c r="W9" s="32" t="s">
        <v>13</v>
      </c>
      <c r="X9" s="33"/>
      <c r="Y9" s="33"/>
      <c r="Z9" s="190"/>
    </row>
    <row r="10" spans="1:26" ht="21.75" customHeight="1" thickBot="1">
      <c r="A10" s="54">
        <v>1</v>
      </c>
      <c r="B10" s="55" t="s">
        <v>34</v>
      </c>
      <c r="C10" s="56" t="s">
        <v>245</v>
      </c>
      <c r="D10" s="57"/>
      <c r="E10" s="57"/>
      <c r="F10" s="57"/>
      <c r="G10" s="57"/>
      <c r="H10" s="13"/>
      <c r="I10" s="13"/>
      <c r="J10" s="13"/>
      <c r="K10" s="13"/>
      <c r="L10" s="13"/>
      <c r="M10" s="58"/>
      <c r="N10" s="59"/>
      <c r="O10" s="357">
        <f>ÉVEK2000TŐL!I40</f>
        <v>1124</v>
      </c>
      <c r="P10" s="358"/>
      <c r="Q10" s="358"/>
      <c r="R10" s="187"/>
      <c r="S10" s="338">
        <f>SUM(S11:U13)</f>
        <v>0</v>
      </c>
      <c r="T10" s="358"/>
      <c r="U10" s="358"/>
      <c r="V10" s="188"/>
      <c r="W10" s="357">
        <f>ÉVEK2000TŐL!J40</f>
        <v>334</v>
      </c>
      <c r="X10" s="358"/>
      <c r="Y10" s="358"/>
      <c r="Z10" s="189"/>
    </row>
    <row r="11" spans="1:26" ht="21.75" customHeight="1">
      <c r="A11" s="227">
        <v>2</v>
      </c>
      <c r="B11" s="228" t="s">
        <v>34</v>
      </c>
      <c r="C11" s="51" t="s">
        <v>27</v>
      </c>
      <c r="D11" s="52"/>
      <c r="E11" s="52"/>
      <c r="F11" s="52"/>
      <c r="G11" s="52"/>
      <c r="H11" s="3"/>
      <c r="I11" s="3"/>
      <c r="J11" s="3"/>
      <c r="K11" s="3"/>
      <c r="L11" s="3"/>
      <c r="M11" s="52"/>
      <c r="N11" s="53"/>
      <c r="O11" s="347">
        <f>IF(ÉVEK2000TŐL!I41=0,"",ÉVEK2000TŐL!I41)</f>
      </c>
      <c r="P11" s="348"/>
      <c r="Q11" s="348"/>
      <c r="R11" s="87"/>
      <c r="S11" s="347" t="s">
        <v>2</v>
      </c>
      <c r="T11" s="348"/>
      <c r="U11" s="348"/>
      <c r="V11" s="73"/>
      <c r="W11" s="347">
        <f>IF(ÉVEK2000TŐL!J41=0,"",ÉVEK2000TŐL!J41)</f>
      </c>
      <c r="X11" s="348"/>
      <c r="Y11" s="348"/>
      <c r="Z11" s="77"/>
    </row>
    <row r="12" spans="1:26" ht="21.75" customHeight="1">
      <c r="A12" s="229">
        <v>3</v>
      </c>
      <c r="B12" s="224" t="s">
        <v>34</v>
      </c>
      <c r="C12" s="48" t="s">
        <v>28</v>
      </c>
      <c r="D12" s="46"/>
      <c r="E12" s="10"/>
      <c r="F12" s="46"/>
      <c r="G12" s="46"/>
      <c r="H12" s="10"/>
      <c r="I12" s="10"/>
      <c r="J12" s="10"/>
      <c r="K12" s="10"/>
      <c r="L12" s="10"/>
      <c r="M12" s="46"/>
      <c r="N12" s="47"/>
      <c r="O12" s="347">
        <f>IF(ÉVEK2000TŐL!I42=0,"",ÉVEK2000TŐL!I42)</f>
        <v>1124</v>
      </c>
      <c r="P12" s="348"/>
      <c r="Q12" s="348"/>
      <c r="R12" s="12"/>
      <c r="S12" s="352" t="s">
        <v>2</v>
      </c>
      <c r="T12" s="356"/>
      <c r="U12" s="356"/>
      <c r="V12" s="72"/>
      <c r="W12" s="347">
        <f>IF(ÉVEK2000TŐL!J42=0,"",ÉVEK2000TŐL!J42)</f>
        <v>334</v>
      </c>
      <c r="X12" s="348"/>
      <c r="Y12" s="348"/>
      <c r="Z12" s="11"/>
    </row>
    <row r="13" spans="1:26" ht="21.75" customHeight="1">
      <c r="A13" s="229">
        <v>4</v>
      </c>
      <c r="B13" s="224" t="s">
        <v>34</v>
      </c>
      <c r="C13" s="48" t="s">
        <v>29</v>
      </c>
      <c r="D13" s="46"/>
      <c r="E13" s="10"/>
      <c r="F13" s="46"/>
      <c r="G13" s="46"/>
      <c r="H13" s="10"/>
      <c r="I13" s="10"/>
      <c r="J13" s="10"/>
      <c r="K13" s="10"/>
      <c r="L13" s="10"/>
      <c r="M13" s="46"/>
      <c r="N13" s="47"/>
      <c r="O13" s="352">
        <f>IF(ÉVEK2000TŐL!I43=0,"",ÉVEK2000TŐL!I43)</f>
      </c>
      <c r="P13" s="356"/>
      <c r="Q13" s="356"/>
      <c r="R13" s="12"/>
      <c r="S13" s="352" t="s">
        <v>2</v>
      </c>
      <c r="T13" s="356"/>
      <c r="U13" s="356"/>
      <c r="V13" s="72"/>
      <c r="W13" s="352">
        <f>IF(ÉVEK2000TŐL!J43=0,"",ÉVEK2000TŐL!J43)</f>
      </c>
      <c r="X13" s="356"/>
      <c r="Y13" s="356"/>
      <c r="Z13" s="11"/>
    </row>
    <row r="14" spans="1:26" ht="21.75" customHeight="1" thickBot="1">
      <c r="A14" s="321">
        <v>5</v>
      </c>
      <c r="B14" s="235" t="s">
        <v>34</v>
      </c>
      <c r="C14" s="164" t="s">
        <v>244</v>
      </c>
      <c r="D14" s="36"/>
      <c r="E14" s="9"/>
      <c r="F14" s="36"/>
      <c r="G14" s="36"/>
      <c r="H14" s="9"/>
      <c r="I14" s="9"/>
      <c r="J14" s="9"/>
      <c r="K14" s="9"/>
      <c r="L14" s="9"/>
      <c r="M14" s="36"/>
      <c r="N14" s="165"/>
      <c r="O14" s="372">
        <f>IF(ÉVEK2000TŐL!I44=0,"",ÉVEK2000TŐL!I44)</f>
      </c>
      <c r="P14" s="373"/>
      <c r="Q14" s="373"/>
      <c r="R14" s="320"/>
      <c r="S14" s="372" t="s">
        <v>2</v>
      </c>
      <c r="T14" s="373"/>
      <c r="U14" s="373"/>
      <c r="V14" s="174"/>
      <c r="W14" s="372">
        <f>IF(ÉVEK2000TŐL!J44=0,"",ÉVEK2000TŐL!J44)</f>
      </c>
      <c r="X14" s="373"/>
      <c r="Y14" s="373"/>
      <c r="Z14" s="71"/>
    </row>
    <row r="15" spans="1:26" ht="21.75" customHeight="1" thickBot="1">
      <c r="A15" s="65">
        <v>6</v>
      </c>
      <c r="B15" s="66" t="s">
        <v>34</v>
      </c>
      <c r="C15" s="56" t="s">
        <v>224</v>
      </c>
      <c r="D15" s="13"/>
      <c r="E15" s="57"/>
      <c r="F15" s="57"/>
      <c r="G15" s="57"/>
      <c r="H15" s="13"/>
      <c r="I15" s="13"/>
      <c r="J15" s="13"/>
      <c r="K15" s="13"/>
      <c r="L15" s="13"/>
      <c r="M15" s="57"/>
      <c r="N15" s="59"/>
      <c r="O15" s="357">
        <f>ÉVEK2000TŐL!I45</f>
        <v>3547</v>
      </c>
      <c r="P15" s="358"/>
      <c r="Q15" s="358"/>
      <c r="R15" s="191"/>
      <c r="S15" s="357">
        <f>SUM(S16:U19)</f>
        <v>0</v>
      </c>
      <c r="T15" s="358"/>
      <c r="U15" s="358"/>
      <c r="V15" s="188"/>
      <c r="W15" s="357">
        <f>ÉVEK2000TŐL!J45</f>
        <v>3818</v>
      </c>
      <c r="X15" s="358"/>
      <c r="Y15" s="358"/>
      <c r="Z15" s="14"/>
    </row>
    <row r="16" spans="1:26" ht="21.75" customHeight="1">
      <c r="A16" s="227">
        <v>7</v>
      </c>
      <c r="B16" s="228" t="s">
        <v>34</v>
      </c>
      <c r="C16" s="51" t="s">
        <v>30</v>
      </c>
      <c r="D16" s="52"/>
      <c r="E16" s="3"/>
      <c r="F16" s="52"/>
      <c r="G16" s="52"/>
      <c r="H16" s="3"/>
      <c r="I16" s="3"/>
      <c r="J16" s="3"/>
      <c r="K16" s="3"/>
      <c r="L16" s="3"/>
      <c r="M16" s="52"/>
      <c r="N16" s="53"/>
      <c r="O16" s="347">
        <f>IF(ÉVEK2000TŐL!I46=0,"",ÉVEK2000TŐL!I46)</f>
        <v>290</v>
      </c>
      <c r="P16" s="348"/>
      <c r="Q16" s="348"/>
      <c r="R16" s="76"/>
      <c r="S16" s="347" t="s">
        <v>2</v>
      </c>
      <c r="T16" s="348"/>
      <c r="U16" s="348"/>
      <c r="V16" s="73"/>
      <c r="W16" s="347">
        <f>IF(ÉVEK2000TŐL!J46=0,"",ÉVEK2000TŐL!J46)</f>
        <v>313</v>
      </c>
      <c r="X16" s="348"/>
      <c r="Y16" s="348"/>
      <c r="Z16" s="77"/>
    </row>
    <row r="17" spans="1:26" ht="21.75" customHeight="1">
      <c r="A17" s="229">
        <v>8</v>
      </c>
      <c r="B17" s="224" t="s">
        <v>34</v>
      </c>
      <c r="C17" s="48" t="s">
        <v>31</v>
      </c>
      <c r="D17" s="46"/>
      <c r="E17" s="10"/>
      <c r="F17" s="46"/>
      <c r="G17" s="46"/>
      <c r="H17" s="10"/>
      <c r="I17" s="10"/>
      <c r="J17" s="10"/>
      <c r="K17" s="10"/>
      <c r="L17" s="10"/>
      <c r="M17" s="46"/>
      <c r="N17" s="47"/>
      <c r="O17" s="347">
        <f>IF(ÉVEK2000TŐL!I47=0,"",ÉVEK2000TŐL!I47)</f>
        <v>1384</v>
      </c>
      <c r="P17" s="348"/>
      <c r="Q17" s="348"/>
      <c r="R17" s="12"/>
      <c r="S17" s="352" t="s">
        <v>2</v>
      </c>
      <c r="T17" s="356"/>
      <c r="U17" s="356"/>
      <c r="V17" s="72"/>
      <c r="W17" s="347">
        <f>IF(ÉVEK2000TŐL!J47=0,"",ÉVEK2000TŐL!J47)</f>
        <v>916</v>
      </c>
      <c r="X17" s="348"/>
      <c r="Y17" s="348"/>
      <c r="Z17" s="11"/>
    </row>
    <row r="18" spans="1:26" ht="21.75" customHeight="1">
      <c r="A18" s="229">
        <v>9</v>
      </c>
      <c r="B18" s="224" t="s">
        <v>34</v>
      </c>
      <c r="C18" s="48" t="s">
        <v>32</v>
      </c>
      <c r="D18" s="46"/>
      <c r="E18" s="10"/>
      <c r="F18" s="46"/>
      <c r="G18" s="46"/>
      <c r="H18" s="10"/>
      <c r="I18" s="10"/>
      <c r="J18" s="10"/>
      <c r="K18" s="10"/>
      <c r="L18" s="10"/>
      <c r="M18" s="46"/>
      <c r="N18" s="47"/>
      <c r="O18" s="347">
        <f>IF(ÉVEK2000TŐL!I48=0,"",ÉVEK2000TŐL!I48)</f>
      </c>
      <c r="P18" s="348"/>
      <c r="Q18" s="348"/>
      <c r="R18" s="12"/>
      <c r="S18" s="352" t="s">
        <v>2</v>
      </c>
      <c r="T18" s="356"/>
      <c r="U18" s="356"/>
      <c r="V18" s="72"/>
      <c r="W18" s="347">
        <f>IF(ÉVEK2000TŐL!J48=0,"",ÉVEK2000TŐL!J48)</f>
      </c>
      <c r="X18" s="348"/>
      <c r="Y18" s="348"/>
      <c r="Z18" s="11"/>
    </row>
    <row r="19" spans="1:26" ht="21.75" customHeight="1" thickBot="1">
      <c r="A19" s="230">
        <v>10</v>
      </c>
      <c r="B19" s="231" t="s">
        <v>34</v>
      </c>
      <c r="C19" s="98" t="s">
        <v>33</v>
      </c>
      <c r="D19" s="95"/>
      <c r="E19" s="99"/>
      <c r="F19" s="95"/>
      <c r="G19" s="95"/>
      <c r="H19" s="99"/>
      <c r="I19" s="99"/>
      <c r="J19" s="99"/>
      <c r="K19" s="99"/>
      <c r="L19" s="99"/>
      <c r="M19" s="95"/>
      <c r="N19" s="100"/>
      <c r="O19" s="350">
        <f>IF(ÉVEK2000TŐL!I49=0,"",ÉVEK2000TŐL!I49)</f>
        <v>1873</v>
      </c>
      <c r="P19" s="351"/>
      <c r="Q19" s="351"/>
      <c r="R19" s="101"/>
      <c r="S19" s="350"/>
      <c r="T19" s="351"/>
      <c r="U19" s="351"/>
      <c r="V19" s="102"/>
      <c r="W19" s="350">
        <f>IF(ÉVEK2000TŐL!J49=0,"",ÉVEK2000TŐL!J49)</f>
        <v>2589</v>
      </c>
      <c r="X19" s="351"/>
      <c r="Y19" s="351"/>
      <c r="Z19" s="103"/>
    </row>
    <row r="20" spans="1:26" ht="21.75" customHeight="1" thickBot="1">
      <c r="A20" s="96">
        <v>11</v>
      </c>
      <c r="B20" s="97" t="s">
        <v>34</v>
      </c>
      <c r="C20" s="149" t="s">
        <v>177</v>
      </c>
      <c r="D20" s="95"/>
      <c r="E20" s="99"/>
      <c r="F20" s="95"/>
      <c r="G20" s="95"/>
      <c r="H20" s="99"/>
      <c r="I20" s="99"/>
      <c r="J20" s="99"/>
      <c r="K20" s="99"/>
      <c r="L20" s="99"/>
      <c r="M20" s="95"/>
      <c r="N20" s="100"/>
      <c r="O20" s="357">
        <f>ÉVEK2000TŐL!I50</f>
        <v>443</v>
      </c>
      <c r="P20" s="358"/>
      <c r="Q20" s="358"/>
      <c r="R20" s="101"/>
      <c r="S20" s="350"/>
      <c r="T20" s="351"/>
      <c r="U20" s="351"/>
      <c r="V20" s="102"/>
      <c r="W20" s="357">
        <f>ÉVEK2000TŐL!J50</f>
        <v>47</v>
      </c>
      <c r="X20" s="358"/>
      <c r="Y20" s="358"/>
      <c r="Z20" s="103"/>
    </row>
    <row r="21" spans="1:26" ht="15.75" customHeight="1" thickBot="1">
      <c r="A21" s="132"/>
      <c r="B21" s="50"/>
      <c r="C21" s="37"/>
      <c r="D21" s="38"/>
      <c r="E21" s="36"/>
      <c r="F21" s="36"/>
      <c r="G21" s="36"/>
      <c r="H21" s="9"/>
      <c r="I21" s="9"/>
      <c r="J21" s="9"/>
      <c r="K21" s="9"/>
      <c r="L21" s="9"/>
      <c r="M21" s="36"/>
      <c r="N21" s="36"/>
      <c r="O21" s="357"/>
      <c r="P21" s="358"/>
      <c r="Q21" s="358"/>
      <c r="R21" s="192"/>
      <c r="S21" s="192"/>
      <c r="T21" s="192"/>
      <c r="U21" s="177"/>
      <c r="V21" s="177"/>
      <c r="W21" s="177"/>
      <c r="X21" s="192"/>
      <c r="Y21" s="177"/>
      <c r="Z21" s="71"/>
    </row>
    <row r="22" spans="1:26" ht="21.75" customHeight="1" thickBot="1">
      <c r="A22" s="68">
        <v>12</v>
      </c>
      <c r="B22" s="66" t="s">
        <v>34</v>
      </c>
      <c r="C22" s="69" t="s">
        <v>225</v>
      </c>
      <c r="D22" s="70"/>
      <c r="E22" s="57"/>
      <c r="F22" s="57"/>
      <c r="G22" s="57"/>
      <c r="H22" s="13"/>
      <c r="I22" s="13"/>
      <c r="J22" s="13"/>
      <c r="K22" s="13"/>
      <c r="L22" s="13"/>
      <c r="M22" s="57"/>
      <c r="N22" s="59"/>
      <c r="O22" s="357">
        <f>ÉVEK2000TŐL!I51</f>
        <v>5114</v>
      </c>
      <c r="P22" s="358"/>
      <c r="Q22" s="358"/>
      <c r="R22" s="191"/>
      <c r="S22" s="367">
        <f>S10+S15+S20</f>
        <v>0</v>
      </c>
      <c r="T22" s="358"/>
      <c r="U22" s="358"/>
      <c r="V22" s="188"/>
      <c r="W22" s="357">
        <f>ÉVEK2000TŐL!J51</f>
        <v>4199</v>
      </c>
      <c r="X22" s="358"/>
      <c r="Y22" s="358"/>
      <c r="Z22" s="14"/>
    </row>
    <row r="23" spans="1:26" ht="21" customHeight="1" thickBot="1">
      <c r="A23" s="4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21"/>
    </row>
    <row r="24" spans="1:26" s="1" customFormat="1" ht="21.75" customHeight="1" thickBot="1">
      <c r="A24" s="54">
        <v>13</v>
      </c>
      <c r="B24" s="55" t="s">
        <v>34</v>
      </c>
      <c r="C24" s="56" t="s">
        <v>226</v>
      </c>
      <c r="D24" s="57"/>
      <c r="E24" s="57"/>
      <c r="F24" s="57"/>
      <c r="G24" s="57"/>
      <c r="H24" s="13"/>
      <c r="I24" s="13"/>
      <c r="J24" s="13"/>
      <c r="K24" s="13"/>
      <c r="L24" s="13"/>
      <c r="M24" s="58"/>
      <c r="N24" s="59"/>
      <c r="O24" s="345">
        <f>ÉVEK2000TŐL!I53</f>
        <v>4770</v>
      </c>
      <c r="P24" s="349"/>
      <c r="Q24" s="349"/>
      <c r="R24" s="187"/>
      <c r="S24" s="365">
        <f>SUM(S25:U30)</f>
        <v>0</v>
      </c>
      <c r="T24" s="366"/>
      <c r="U24" s="366"/>
      <c r="V24" s="188"/>
      <c r="W24" s="357">
        <f>ÉVEK2000TŐL!J53</f>
        <v>3272</v>
      </c>
      <c r="X24" s="358"/>
      <c r="Y24" s="358"/>
      <c r="Z24" s="14"/>
    </row>
    <row r="25" spans="1:26" s="1" customFormat="1" ht="21.75" customHeight="1">
      <c r="A25" s="227">
        <v>14</v>
      </c>
      <c r="B25" s="228" t="s">
        <v>34</v>
      </c>
      <c r="C25" s="51" t="s">
        <v>50</v>
      </c>
      <c r="D25" s="52"/>
      <c r="E25" s="52"/>
      <c r="F25" s="52"/>
      <c r="G25" s="52"/>
      <c r="H25" s="3"/>
      <c r="I25" s="3"/>
      <c r="J25" s="3"/>
      <c r="K25" s="3"/>
      <c r="L25" s="3"/>
      <c r="M25" s="52"/>
      <c r="N25" s="53"/>
      <c r="O25" s="334">
        <f>IF(ÉVEK2000TŐL!I54=0,"",ÉVEK2000TŐL!I54)</f>
        <v>123</v>
      </c>
      <c r="P25" s="364"/>
      <c r="Q25" s="364"/>
      <c r="R25" s="87"/>
      <c r="S25" s="347"/>
      <c r="T25" s="348"/>
      <c r="U25" s="348"/>
      <c r="V25" s="73"/>
      <c r="W25" s="334">
        <f>IF(ÉVEK2000TŐL!J54=0,"",ÉVEK2000TŐL!J54)</f>
        <v>123</v>
      </c>
      <c r="X25" s="369"/>
      <c r="Y25" s="369"/>
      <c r="Z25" s="77"/>
    </row>
    <row r="26" spans="1:26" s="1" customFormat="1" ht="21.75" customHeight="1">
      <c r="A26" s="229">
        <v>15</v>
      </c>
      <c r="B26" s="224" t="s">
        <v>34</v>
      </c>
      <c r="C26" s="48" t="s">
        <v>142</v>
      </c>
      <c r="D26" s="46"/>
      <c r="E26" s="10"/>
      <c r="F26" s="46"/>
      <c r="G26" s="46"/>
      <c r="H26" s="10"/>
      <c r="I26" s="10"/>
      <c r="J26" s="10"/>
      <c r="K26" s="10"/>
      <c r="L26" s="10"/>
      <c r="M26" s="46"/>
      <c r="N26" s="47"/>
      <c r="O26" s="354">
        <f>IF(ÉVEK2000TŐL!I55=0,"",ÉVEK2000TŐL!I55)</f>
        <v>8214</v>
      </c>
      <c r="P26" s="355"/>
      <c r="Q26" s="355"/>
      <c r="R26" s="12"/>
      <c r="S26" s="352"/>
      <c r="T26" s="356"/>
      <c r="U26" s="356"/>
      <c r="V26" s="72"/>
      <c r="W26" s="354">
        <f>IF(ÉVEK2000TŐL!J55=0,"",ÉVEK2000TŐL!J55)</f>
        <v>4647</v>
      </c>
      <c r="X26" s="335"/>
      <c r="Y26" s="335"/>
      <c r="Z26" s="11"/>
    </row>
    <row r="27" spans="1:26" s="1" customFormat="1" ht="21.75" customHeight="1">
      <c r="A27" s="229">
        <v>16</v>
      </c>
      <c r="B27" s="224" t="s">
        <v>34</v>
      </c>
      <c r="C27" s="48" t="s">
        <v>136</v>
      </c>
      <c r="D27" s="46"/>
      <c r="E27" s="10"/>
      <c r="F27" s="46"/>
      <c r="G27" s="46"/>
      <c r="H27" s="10"/>
      <c r="I27" s="10"/>
      <c r="J27" s="10"/>
      <c r="K27" s="10"/>
      <c r="L27" s="10"/>
      <c r="M27" s="46"/>
      <c r="N27" s="47"/>
      <c r="O27" s="354">
        <f>IF(ÉVEK2000TŐL!I56=0,"",ÉVEK2000TŐL!I56)</f>
      </c>
      <c r="P27" s="355"/>
      <c r="Q27" s="355"/>
      <c r="R27" s="12"/>
      <c r="S27" s="352"/>
      <c r="T27" s="356"/>
      <c r="U27" s="356"/>
      <c r="V27" s="72"/>
      <c r="W27" s="339">
        <f>IF(ÉVEK2000TŐL!J56=0,"",ÉVEK2000TŐL!J56)</f>
      </c>
      <c r="X27" s="337"/>
      <c r="Y27" s="337"/>
      <c r="Z27" s="11"/>
    </row>
    <row r="28" spans="1:26" s="1" customFormat="1" ht="21.75" customHeight="1">
      <c r="A28" s="229">
        <v>17</v>
      </c>
      <c r="B28" s="224" t="s">
        <v>34</v>
      </c>
      <c r="C28" s="48" t="s">
        <v>137</v>
      </c>
      <c r="D28" s="46"/>
      <c r="E28" s="10"/>
      <c r="F28" s="46"/>
      <c r="G28" s="46"/>
      <c r="H28" s="10"/>
      <c r="I28" s="10"/>
      <c r="J28" s="10"/>
      <c r="K28" s="10"/>
      <c r="L28" s="10"/>
      <c r="M28" s="46"/>
      <c r="N28" s="47"/>
      <c r="O28" s="339">
        <f>IF(ÉVEK2000TŐL!I57=0,"",ÉVEK2000TŐL!I57)</f>
      </c>
      <c r="P28" s="336"/>
      <c r="Q28" s="336"/>
      <c r="R28" s="12"/>
      <c r="S28" s="352"/>
      <c r="T28" s="356"/>
      <c r="U28" s="356"/>
      <c r="V28" s="72"/>
      <c r="W28" s="354">
        <f>IF(ÉVEK2000TŐL!J57=0,"",ÉVEK2000TŐL!J57)</f>
      </c>
      <c r="X28" s="335"/>
      <c r="Y28" s="335"/>
      <c r="Z28" s="11"/>
    </row>
    <row r="29" spans="1:26" s="1" customFormat="1" ht="21.75" customHeight="1">
      <c r="A29" s="229">
        <v>18</v>
      </c>
      <c r="B29" s="224" t="s">
        <v>34</v>
      </c>
      <c r="C29" s="48" t="s">
        <v>138</v>
      </c>
      <c r="D29" s="46"/>
      <c r="E29" s="10"/>
      <c r="F29" s="46"/>
      <c r="G29" s="46"/>
      <c r="H29" s="10"/>
      <c r="I29" s="10"/>
      <c r="J29" s="10"/>
      <c r="K29" s="10"/>
      <c r="L29" s="10"/>
      <c r="M29" s="46"/>
      <c r="N29" s="47"/>
      <c r="O29" s="339">
        <f>IF(ÉVEK2000TŐL!I58=0,"",ÉVEK2000TŐL!I58)</f>
        <v>-1425</v>
      </c>
      <c r="P29" s="336"/>
      <c r="Q29" s="336"/>
      <c r="R29" s="12"/>
      <c r="S29" s="352" t="s">
        <v>2</v>
      </c>
      <c r="T29" s="356"/>
      <c r="U29" s="356"/>
      <c r="V29" s="72"/>
      <c r="W29" s="339">
        <f>IF(ÉVEK2000TŐL!J58=0,"",ÉVEK2000TŐL!J58)</f>
        <v>-1498</v>
      </c>
      <c r="X29" s="337"/>
      <c r="Y29" s="337"/>
      <c r="Z29" s="11"/>
    </row>
    <row r="30" spans="1:26" s="1" customFormat="1" ht="21.75" customHeight="1" thickBot="1">
      <c r="A30" s="232">
        <v>19</v>
      </c>
      <c r="B30" s="233" t="s">
        <v>34</v>
      </c>
      <c r="C30" s="48" t="s">
        <v>212</v>
      </c>
      <c r="D30" s="63"/>
      <c r="E30" s="62"/>
      <c r="F30" s="63"/>
      <c r="G30" s="63"/>
      <c r="H30" s="62"/>
      <c r="I30" s="62"/>
      <c r="J30" s="62"/>
      <c r="K30" s="62"/>
      <c r="L30" s="62"/>
      <c r="M30" s="63"/>
      <c r="N30" s="64"/>
      <c r="O30" s="339">
        <f>IF(ÉVEK2000TŐL!I59=0,"",ÉVEK2000TŐL!I59)</f>
        <v>-2142</v>
      </c>
      <c r="P30" s="336"/>
      <c r="Q30" s="336"/>
      <c r="R30" s="74"/>
      <c r="S30" s="352"/>
      <c r="T30" s="356"/>
      <c r="U30" s="356"/>
      <c r="V30" s="75"/>
      <c r="W30" s="370">
        <f>ÉVEK2000TŐL!J59</f>
        <v>0</v>
      </c>
      <c r="X30" s="371"/>
      <c r="Y30" s="371"/>
      <c r="Z30" s="78"/>
    </row>
    <row r="31" spans="1:26" s="9" customFormat="1" ht="21.75" customHeight="1" thickBot="1">
      <c r="A31" s="65">
        <v>20</v>
      </c>
      <c r="B31" s="66" t="s">
        <v>34</v>
      </c>
      <c r="C31" s="56" t="s">
        <v>51</v>
      </c>
      <c r="D31" s="13"/>
      <c r="E31" s="57"/>
      <c r="F31" s="57"/>
      <c r="G31" s="57"/>
      <c r="H31" s="13"/>
      <c r="I31" s="13"/>
      <c r="J31" s="13"/>
      <c r="K31" s="13"/>
      <c r="L31" s="13"/>
      <c r="M31" s="57"/>
      <c r="N31" s="59"/>
      <c r="O31" s="345">
        <f>ÉVEK2000TŐL!I60</f>
        <v>0</v>
      </c>
      <c r="P31" s="349"/>
      <c r="Q31" s="349"/>
      <c r="R31" s="84"/>
      <c r="S31" s="345"/>
      <c r="T31" s="346"/>
      <c r="U31" s="346"/>
      <c r="V31" s="83"/>
      <c r="W31" s="357">
        <f>ÉVEK2000TŐL!J60</f>
        <v>0</v>
      </c>
      <c r="X31" s="358"/>
      <c r="Y31" s="358"/>
      <c r="Z31" s="14"/>
    </row>
    <row r="32" spans="1:26" s="9" customFormat="1" ht="21.75" customHeight="1" thickBot="1">
      <c r="A32" s="65">
        <v>21</v>
      </c>
      <c r="B32" s="66" t="s">
        <v>34</v>
      </c>
      <c r="C32" s="56" t="s">
        <v>227</v>
      </c>
      <c r="D32" s="13"/>
      <c r="E32" s="67"/>
      <c r="F32" s="57"/>
      <c r="G32" s="57"/>
      <c r="H32" s="13"/>
      <c r="I32" s="13"/>
      <c r="J32" s="13"/>
      <c r="K32" s="13"/>
      <c r="L32" s="13"/>
      <c r="M32" s="57"/>
      <c r="N32" s="59"/>
      <c r="O32" s="345">
        <f>ÉVEK2000TŐL!I61</f>
        <v>207</v>
      </c>
      <c r="P32" s="349"/>
      <c r="Q32" s="349"/>
      <c r="R32" s="84"/>
      <c r="S32" s="345">
        <f>SUM(S33:U35)</f>
        <v>0</v>
      </c>
      <c r="T32" s="346"/>
      <c r="U32" s="346"/>
      <c r="V32" s="83"/>
      <c r="W32" s="357">
        <f>ÉVEK2000TŐL!J61</f>
        <v>881</v>
      </c>
      <c r="X32" s="358"/>
      <c r="Y32" s="358"/>
      <c r="Z32" s="14"/>
    </row>
    <row r="33" spans="1:26" s="1" customFormat="1" ht="21.75" customHeight="1">
      <c r="A33" s="227">
        <v>22</v>
      </c>
      <c r="B33" s="228" t="s">
        <v>34</v>
      </c>
      <c r="C33" s="51" t="s">
        <v>140</v>
      </c>
      <c r="D33" s="52"/>
      <c r="E33" s="3"/>
      <c r="F33" s="52"/>
      <c r="G33" s="52"/>
      <c r="H33" s="3"/>
      <c r="I33" s="3"/>
      <c r="J33" s="3"/>
      <c r="K33" s="3"/>
      <c r="L33" s="3"/>
      <c r="M33" s="52"/>
      <c r="N33" s="53"/>
      <c r="O33" s="334">
        <f>IF(ÉVEK2000TŐL!I62=0,"",ÉVEK2000TŐL!I62)</f>
      </c>
      <c r="P33" s="364"/>
      <c r="Q33" s="364"/>
      <c r="R33" s="76"/>
      <c r="S33" s="347" t="s">
        <v>2</v>
      </c>
      <c r="T33" s="348"/>
      <c r="U33" s="348"/>
      <c r="V33" s="73"/>
      <c r="W33" s="334">
        <f>IF(ÉVEK2000TŐL!J62=0,"",ÉVEK2000TŐL!J62)</f>
      </c>
      <c r="X33" s="369"/>
      <c r="Y33" s="369"/>
      <c r="Z33" s="77"/>
    </row>
    <row r="34" spans="1:26" s="1" customFormat="1" ht="21.75" customHeight="1">
      <c r="A34" s="234">
        <v>23</v>
      </c>
      <c r="B34" s="235" t="s">
        <v>34</v>
      </c>
      <c r="C34" s="164" t="s">
        <v>139</v>
      </c>
      <c r="D34" s="36"/>
      <c r="E34" s="9"/>
      <c r="F34" s="36"/>
      <c r="G34" s="36"/>
      <c r="H34" s="9"/>
      <c r="I34" s="9"/>
      <c r="J34" s="9"/>
      <c r="K34" s="9"/>
      <c r="L34" s="9"/>
      <c r="M34" s="36"/>
      <c r="N34" s="165"/>
      <c r="O34" s="354">
        <f>IF(ÉVEK2000TŐL!I63=0,"",ÉVEK2000TŐL!I63)</f>
      </c>
      <c r="P34" s="355"/>
      <c r="Q34" s="355"/>
      <c r="R34" s="166"/>
      <c r="S34" s="352"/>
      <c r="T34" s="353"/>
      <c r="U34" s="353"/>
      <c r="V34" s="167"/>
      <c r="W34" s="354">
        <f>IF(ÉVEK2000TŐL!J63=0,"",ÉVEK2000TŐL!J63)</f>
      </c>
      <c r="X34" s="335"/>
      <c r="Y34" s="335"/>
      <c r="Z34" s="71"/>
    </row>
    <row r="35" spans="1:26" s="1" customFormat="1" ht="21.75" customHeight="1" thickBot="1">
      <c r="A35" s="230">
        <v>24</v>
      </c>
      <c r="B35" s="231" t="s">
        <v>34</v>
      </c>
      <c r="C35" s="98" t="s">
        <v>141</v>
      </c>
      <c r="D35" s="95"/>
      <c r="E35" s="99"/>
      <c r="F35" s="95"/>
      <c r="G35" s="95"/>
      <c r="H35" s="99"/>
      <c r="I35" s="99"/>
      <c r="J35" s="99"/>
      <c r="K35" s="99"/>
      <c r="L35" s="99"/>
      <c r="M35" s="95"/>
      <c r="N35" s="100"/>
      <c r="O35" s="339">
        <f>IF(ÉVEK2000TŐL!I64=0,"",ÉVEK2000TŐL!I64)</f>
        <v>207</v>
      </c>
      <c r="P35" s="336"/>
      <c r="Q35" s="336"/>
      <c r="R35" s="101"/>
      <c r="S35" s="350" t="s">
        <v>2</v>
      </c>
      <c r="T35" s="351"/>
      <c r="U35" s="351"/>
      <c r="V35" s="102"/>
      <c r="W35" s="370">
        <f>IF(ÉVEK2000TŐL!J64=0,"",ÉVEK2000TŐL!J64)</f>
        <v>881</v>
      </c>
      <c r="X35" s="371"/>
      <c r="Y35" s="371"/>
      <c r="Z35" s="103"/>
    </row>
    <row r="36" spans="1:26" s="1" customFormat="1" ht="21.75" customHeight="1" thickBot="1">
      <c r="A36" s="96">
        <v>25</v>
      </c>
      <c r="B36" s="97" t="s">
        <v>34</v>
      </c>
      <c r="C36" s="149" t="s">
        <v>178</v>
      </c>
      <c r="D36" s="95"/>
      <c r="E36" s="99"/>
      <c r="F36" s="95"/>
      <c r="G36" s="95"/>
      <c r="H36" s="99"/>
      <c r="I36" s="99"/>
      <c r="J36" s="99"/>
      <c r="K36" s="99"/>
      <c r="L36" s="99"/>
      <c r="M36" s="95"/>
      <c r="N36" s="100"/>
      <c r="O36" s="345">
        <f>ÉVEK2000TŐL!I65</f>
        <v>137</v>
      </c>
      <c r="P36" s="349"/>
      <c r="Q36" s="349"/>
      <c r="R36" s="101"/>
      <c r="S36" s="350"/>
      <c r="T36" s="351"/>
      <c r="U36" s="351"/>
      <c r="V36" s="102"/>
      <c r="W36" s="357">
        <f>ÉVEK2000TŐL!J65</f>
        <v>46</v>
      </c>
      <c r="X36" s="358"/>
      <c r="Y36" s="358"/>
      <c r="Z36" s="103"/>
    </row>
    <row r="37" ht="12.75">
      <c r="A37" s="131"/>
    </row>
    <row r="38" spans="1:26" s="9" customFormat="1" ht="10.5" customHeight="1" thickBot="1">
      <c r="A38" s="104"/>
      <c r="B38" s="104"/>
      <c r="C38" s="105"/>
      <c r="D38" s="106"/>
      <c r="E38" s="107"/>
      <c r="F38" s="107"/>
      <c r="G38" s="107"/>
      <c r="H38" s="108"/>
      <c r="I38" s="108"/>
      <c r="J38" s="108"/>
      <c r="K38" s="108"/>
      <c r="L38" s="108"/>
      <c r="M38" s="107"/>
      <c r="N38" s="107"/>
      <c r="O38" s="109"/>
      <c r="P38" s="109"/>
      <c r="Q38" s="110"/>
      <c r="R38" s="111"/>
      <c r="S38" s="111"/>
      <c r="T38" s="111"/>
      <c r="U38" s="110"/>
      <c r="V38" s="110"/>
      <c r="W38" s="110"/>
      <c r="X38" s="111"/>
      <c r="Y38" s="110"/>
      <c r="Z38" s="108"/>
    </row>
    <row r="39" spans="1:26" s="1" customFormat="1" ht="19.5" customHeight="1" thickBot="1">
      <c r="A39" s="68">
        <v>26</v>
      </c>
      <c r="B39" s="66" t="s">
        <v>34</v>
      </c>
      <c r="C39" s="69" t="s">
        <v>228</v>
      </c>
      <c r="D39" s="70"/>
      <c r="E39" s="57"/>
      <c r="F39" s="57"/>
      <c r="G39" s="57"/>
      <c r="H39" s="13"/>
      <c r="I39" s="13"/>
      <c r="J39" s="13"/>
      <c r="K39" s="13"/>
      <c r="L39" s="13"/>
      <c r="M39" s="57"/>
      <c r="N39" s="59"/>
      <c r="O39" s="345">
        <f>ÉVEK2000TŐL!I66</f>
        <v>5114</v>
      </c>
      <c r="P39" s="346"/>
      <c r="Q39" s="346"/>
      <c r="R39" s="84"/>
      <c r="S39" s="368">
        <f>+S36+S32+S31+S24</f>
        <v>0</v>
      </c>
      <c r="T39" s="346"/>
      <c r="U39" s="346"/>
      <c r="V39" s="83"/>
      <c r="W39" s="345">
        <f>ÉVEK2000TŐL!J66</f>
        <v>4199</v>
      </c>
      <c r="X39" s="349"/>
      <c r="Y39" s="349"/>
      <c r="Z39" s="14"/>
    </row>
    <row r="40" spans="1:26" ht="51" customHeight="1">
      <c r="A40" s="35" t="s">
        <v>0</v>
      </c>
      <c r="B40" s="35"/>
      <c r="C40" s="35"/>
      <c r="D40" s="237" t="str">
        <f>Fedőlap!C42</f>
        <v>Budapest, 2011. március 28.</v>
      </c>
      <c r="E40" s="82"/>
      <c r="F40" s="20"/>
      <c r="G40" s="20"/>
      <c r="H40" s="20"/>
      <c r="I40" s="20"/>
      <c r="J40" s="20"/>
      <c r="K40" s="20"/>
      <c r="L40" s="20"/>
      <c r="M40" s="35"/>
      <c r="N40" s="35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</row>
    <row r="41" spans="16:26" ht="12.75">
      <c r="P41" s="19" t="str">
        <f>Fedőlap!L43</f>
        <v>a szervezet vezetője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4:26" ht="15">
      <c r="N42" s="81" t="s">
        <v>35</v>
      </c>
      <c r="P42" s="19" t="str">
        <f>Fedőlap!L44</f>
        <v>(képviselője)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6" ht="132.75" customHeight="1"/>
  </sheetData>
  <sheetProtection/>
  <mergeCells count="82">
    <mergeCell ref="O14:Q14"/>
    <mergeCell ref="S14:U14"/>
    <mergeCell ref="W14:Y14"/>
    <mergeCell ref="O20:Q20"/>
    <mergeCell ref="S20:U20"/>
    <mergeCell ref="O18:Q18"/>
    <mergeCell ref="W19:Y19"/>
    <mergeCell ref="W20:Y20"/>
    <mergeCell ref="W17:Y17"/>
    <mergeCell ref="W15:Y15"/>
    <mergeCell ref="W18:Y18"/>
    <mergeCell ref="W31:Y31"/>
    <mergeCell ref="W25:Y25"/>
    <mergeCell ref="W26:Y26"/>
    <mergeCell ref="S26:U26"/>
    <mergeCell ref="S30:U30"/>
    <mergeCell ref="W30:Y30"/>
    <mergeCell ref="W29:Y29"/>
    <mergeCell ref="W32:Y32"/>
    <mergeCell ref="S39:U39"/>
    <mergeCell ref="W39:Y39"/>
    <mergeCell ref="W36:Y36"/>
    <mergeCell ref="W33:Y33"/>
    <mergeCell ref="W34:Y34"/>
    <mergeCell ref="W35:Y35"/>
    <mergeCell ref="O32:Q32"/>
    <mergeCell ref="O35:Q35"/>
    <mergeCell ref="S35:U35"/>
    <mergeCell ref="O29:Q29"/>
    <mergeCell ref="S29:U29"/>
    <mergeCell ref="S32:U32"/>
    <mergeCell ref="O31:Q31"/>
    <mergeCell ref="S31:U31"/>
    <mergeCell ref="O33:Q33"/>
    <mergeCell ref="O30:Q30"/>
    <mergeCell ref="O25:Q25"/>
    <mergeCell ref="S25:U25"/>
    <mergeCell ref="O26:Q26"/>
    <mergeCell ref="S17:U17"/>
    <mergeCell ref="O24:Q24"/>
    <mergeCell ref="S24:U24"/>
    <mergeCell ref="S18:U18"/>
    <mergeCell ref="O19:Q19"/>
    <mergeCell ref="S19:U19"/>
    <mergeCell ref="S22:U22"/>
    <mergeCell ref="O27:Q27"/>
    <mergeCell ref="O28:Q28"/>
    <mergeCell ref="W27:Y27"/>
    <mergeCell ref="W28:Y28"/>
    <mergeCell ref="S27:U27"/>
    <mergeCell ref="S28:U28"/>
    <mergeCell ref="O21:Q21"/>
    <mergeCell ref="O22:Q22"/>
    <mergeCell ref="W24:Y24"/>
    <mergeCell ref="O15:Q15"/>
    <mergeCell ref="S15:U15"/>
    <mergeCell ref="O16:Q16"/>
    <mergeCell ref="S16:U16"/>
    <mergeCell ref="W16:Y16"/>
    <mergeCell ref="O17:Q17"/>
    <mergeCell ref="W22:Y22"/>
    <mergeCell ref="B1:C1"/>
    <mergeCell ref="A8:B8"/>
    <mergeCell ref="R1:S1"/>
    <mergeCell ref="S10:U10"/>
    <mergeCell ref="W11:Y11"/>
    <mergeCell ref="O10:Q10"/>
    <mergeCell ref="W10:Y10"/>
    <mergeCell ref="O11:Q11"/>
    <mergeCell ref="S11:U11"/>
    <mergeCell ref="W12:Y12"/>
    <mergeCell ref="O13:Q13"/>
    <mergeCell ref="S13:U13"/>
    <mergeCell ref="W13:Y13"/>
    <mergeCell ref="O12:Q12"/>
    <mergeCell ref="S12:U12"/>
    <mergeCell ref="O39:Q39"/>
    <mergeCell ref="S33:U33"/>
    <mergeCell ref="O36:Q36"/>
    <mergeCell ref="S36:U36"/>
    <mergeCell ref="S34:U34"/>
    <mergeCell ref="O34:Q34"/>
  </mergeCells>
  <printOptions horizontalCentered="1"/>
  <pageMargins left="0.4330708661417323" right="0.35433070866141736" top="0.4330708661417323" bottom="0.3937007874015748" header="0.5118110236220472" footer="0.5118110236220472"/>
  <pageSetup fitToHeight="1" fitToWidth="1" horizontalDpi="300" verticalDpi="3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zoomScalePageLayoutView="0" workbookViewId="0" topLeftCell="A1">
      <selection activeCell="W14" sqref="W14:Y14"/>
    </sheetView>
  </sheetViews>
  <sheetFormatPr defaultColWidth="9.00390625" defaultRowHeight="12.75"/>
  <cols>
    <col min="1" max="1" width="4.375" style="0" customWidth="1"/>
    <col min="2" max="2" width="1.12109375" style="0" customWidth="1"/>
    <col min="3" max="3" width="3.875" style="0" customWidth="1"/>
    <col min="4" max="13" width="4.375" style="0" customWidth="1"/>
    <col min="14" max="14" width="3.75390625" style="0" customWidth="1"/>
    <col min="15" max="16" width="4.375" style="0" customWidth="1"/>
    <col min="17" max="17" width="3.375" style="0" customWidth="1"/>
    <col min="18" max="18" width="1.75390625" style="0" customWidth="1"/>
    <col min="19" max="20" width="4.375" style="0" customWidth="1"/>
    <col min="21" max="21" width="3.375" style="0" customWidth="1"/>
    <col min="22" max="22" width="1.12109375" style="0" customWidth="1"/>
    <col min="23" max="24" width="4.375" style="0" customWidth="1"/>
    <col min="25" max="25" width="3.375" style="0" customWidth="1"/>
    <col min="26" max="26" width="1.12109375" style="0" customWidth="1"/>
    <col min="27" max="27" width="4.125" style="21" customWidth="1"/>
  </cols>
  <sheetData>
    <row r="1" spans="1:25" ht="18.75" thickBot="1">
      <c r="A1" s="16">
        <f>Fedőlap!$A$1</f>
        <v>1</v>
      </c>
      <c r="B1" s="359">
        <f>Fedőlap!$B$1</f>
        <v>9</v>
      </c>
      <c r="C1" s="360"/>
      <c r="D1" s="18">
        <f>Fedőlap!$C$1</f>
        <v>6</v>
      </c>
      <c r="E1" s="18">
        <f>Fedőlap!$D$1</f>
        <v>3</v>
      </c>
      <c r="F1" s="18">
        <f>Fedőlap!$E$1</f>
        <v>8</v>
      </c>
      <c r="G1" s="18">
        <f>Fedőlap!$F$1</f>
        <v>1</v>
      </c>
      <c r="H1" s="18">
        <f>Fedőlap!$G$1</f>
        <v>6</v>
      </c>
      <c r="I1" s="17">
        <f>Fedőlap!$H$1</f>
        <v>0</v>
      </c>
      <c r="J1" s="16">
        <f>Fedőlap!$I$1</f>
        <v>9</v>
      </c>
      <c r="K1" s="18">
        <f>Fedőlap!$J$1</f>
        <v>3</v>
      </c>
      <c r="L1" s="18">
        <f>Fedőlap!$K$1</f>
        <v>1</v>
      </c>
      <c r="M1" s="17">
        <f>Fedőlap!$L$1</f>
        <v>9</v>
      </c>
      <c r="N1" s="155">
        <f>Fedőlap!$M$1</f>
        <v>5</v>
      </c>
      <c r="O1" s="158">
        <f>Fedőlap!$N$1</f>
        <v>2</v>
      </c>
      <c r="P1" s="157">
        <f>Fedőlap!$O$1</f>
        <v>9</v>
      </c>
      <c r="Q1" s="152">
        <f>Fedőlap!$P$1</f>
        <v>0</v>
      </c>
      <c r="R1" s="363">
        <f>Fedőlap!$Q$1</f>
        <v>1</v>
      </c>
      <c r="S1" s="340"/>
      <c r="T1" s="15"/>
      <c r="U1" s="1"/>
      <c r="V1" s="1"/>
      <c r="W1" s="1"/>
      <c r="X1" s="1"/>
      <c r="Y1" s="1"/>
    </row>
    <row r="2" spans="1:25" ht="12.75">
      <c r="A2" s="2" t="str">
        <f>Fedőlap!A2</f>
        <v>Statisztikai számjel</v>
      </c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1"/>
      <c r="V2" s="1"/>
      <c r="W2" s="1"/>
      <c r="X2" s="1"/>
      <c r="Y2" s="1"/>
    </row>
    <row r="3" spans="1:25" ht="12.75">
      <c r="A3" s="1"/>
      <c r="B3" s="9"/>
      <c r="C3" s="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3.25" customHeight="1">
      <c r="A4" s="151" t="str">
        <f>Fedőlap!$B$9</f>
        <v>Budapesti Természetbarát Sportszövetség</v>
      </c>
      <c r="B4" s="5"/>
      <c r="C4" s="5"/>
      <c r="D4" s="20"/>
      <c r="E4" s="5"/>
      <c r="F4" s="5"/>
      <c r="G4" s="5"/>
      <c r="H4" s="5"/>
      <c r="I4" s="5"/>
      <c r="J4" s="5"/>
      <c r="K4" s="5"/>
      <c r="L4" s="5"/>
      <c r="M4" s="5"/>
      <c r="N4" s="3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>
      <c r="A5" s="150" t="str">
        <f>Fedőlap!A30</f>
        <v>- Közhasznú egyszerűsített éves beszámoló TÁJÉKOZTATÓ ADATOK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13" ht="12.75">
      <c r="A6" s="375"/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</row>
    <row r="7" spans="1:26" ht="13.5" thickBot="1">
      <c r="A7" s="4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Z7" s="21" t="s">
        <v>163</v>
      </c>
    </row>
    <row r="8" spans="1:27" ht="25.5">
      <c r="A8" s="361" t="s">
        <v>36</v>
      </c>
      <c r="B8" s="362"/>
      <c r="C8" s="22"/>
      <c r="D8" s="23"/>
      <c r="E8" s="23"/>
      <c r="F8" s="23"/>
      <c r="G8" s="23"/>
      <c r="H8" s="23"/>
      <c r="I8" s="24" t="s">
        <v>3</v>
      </c>
      <c r="J8" s="23"/>
      <c r="K8" s="23"/>
      <c r="L8" s="23"/>
      <c r="M8" s="23"/>
      <c r="N8" s="39"/>
      <c r="O8" s="41" t="s">
        <v>4</v>
      </c>
      <c r="P8" s="39"/>
      <c r="Q8" s="39"/>
      <c r="R8" s="25"/>
      <c r="S8" s="40" t="s">
        <v>11</v>
      </c>
      <c r="T8" s="27"/>
      <c r="U8" s="27"/>
      <c r="V8" s="28"/>
      <c r="W8" s="26" t="s">
        <v>12</v>
      </c>
      <c r="X8" s="27"/>
      <c r="Y8" s="27"/>
      <c r="Z8" s="86"/>
      <c r="AA8" s="92"/>
    </row>
    <row r="9" spans="1:27" ht="13.5" thickBot="1">
      <c r="A9" s="30" t="s">
        <v>5</v>
      </c>
      <c r="B9" s="31"/>
      <c r="C9" s="32" t="s">
        <v>6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2" t="s">
        <v>7</v>
      </c>
      <c r="P9" s="33"/>
      <c r="Q9" s="33"/>
      <c r="R9" s="31"/>
      <c r="S9" s="33" t="s">
        <v>8</v>
      </c>
      <c r="T9" s="33"/>
      <c r="U9" s="33"/>
      <c r="V9" s="31"/>
      <c r="W9" s="32" t="s">
        <v>13</v>
      </c>
      <c r="X9" s="33"/>
      <c r="Y9" s="33"/>
      <c r="Z9" s="34"/>
      <c r="AA9" s="92"/>
    </row>
    <row r="10" spans="1:27" ht="21.75" customHeight="1" thickBot="1">
      <c r="A10" s="126" t="s">
        <v>38</v>
      </c>
      <c r="B10" s="127" t="s">
        <v>34</v>
      </c>
      <c r="C10" s="56" t="s">
        <v>61</v>
      </c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9"/>
      <c r="O10" s="368">
        <f>O11+O14+O15</f>
        <v>6385</v>
      </c>
      <c r="P10" s="374"/>
      <c r="Q10" s="374"/>
      <c r="R10" s="130"/>
      <c r="S10" s="368">
        <f>SUM(S11:U15)</f>
        <v>0</v>
      </c>
      <c r="T10" s="374"/>
      <c r="U10" s="374"/>
      <c r="V10" s="130"/>
      <c r="W10" s="368">
        <f>W11+W14+W15</f>
        <v>6378</v>
      </c>
      <c r="X10" s="374"/>
      <c r="Y10" s="374"/>
      <c r="Z10" s="85"/>
      <c r="AA10" s="92" t="s">
        <v>14</v>
      </c>
    </row>
    <row r="11" spans="1:27" ht="21.75" customHeight="1">
      <c r="A11" s="112">
        <v>1</v>
      </c>
      <c r="B11" s="115" t="s">
        <v>34</v>
      </c>
      <c r="C11" s="51" t="s">
        <v>62</v>
      </c>
      <c r="D11" s="52"/>
      <c r="E11" s="52"/>
      <c r="F11" s="52"/>
      <c r="G11" s="52"/>
      <c r="H11" s="3"/>
      <c r="I11" s="3"/>
      <c r="J11" s="3"/>
      <c r="K11" s="3"/>
      <c r="L11" s="3"/>
      <c r="M11" s="52"/>
      <c r="N11" s="53"/>
      <c r="O11" s="347">
        <v>3058</v>
      </c>
      <c r="P11" s="376"/>
      <c r="Q11" s="376"/>
      <c r="R11" s="88"/>
      <c r="S11" s="377"/>
      <c r="T11" s="378"/>
      <c r="U11" s="378"/>
      <c r="V11" s="73"/>
      <c r="W11" s="347">
        <v>2940</v>
      </c>
      <c r="X11" s="376"/>
      <c r="Y11" s="376"/>
      <c r="Z11" s="89"/>
      <c r="AA11" s="92" t="s">
        <v>15</v>
      </c>
    </row>
    <row r="12" spans="1:27" ht="21.75" customHeight="1">
      <c r="A12" s="113"/>
      <c r="B12" s="116"/>
      <c r="C12" s="48" t="s">
        <v>217</v>
      </c>
      <c r="D12" s="49"/>
      <c r="E12" s="46"/>
      <c r="F12" s="46"/>
      <c r="G12" s="46"/>
      <c r="H12" s="10"/>
      <c r="I12" s="10"/>
      <c r="J12" s="10"/>
      <c r="K12" s="10"/>
      <c r="L12" s="10"/>
      <c r="M12" s="46"/>
      <c r="N12" s="47"/>
      <c r="O12" s="379"/>
      <c r="P12" s="380"/>
      <c r="Q12" s="380"/>
      <c r="R12" s="12"/>
      <c r="S12" s="377"/>
      <c r="T12" s="378"/>
      <c r="U12" s="378"/>
      <c r="V12" s="72"/>
      <c r="W12" s="381"/>
      <c r="X12" s="380"/>
      <c r="Y12" s="380"/>
      <c r="Z12" s="90"/>
      <c r="AA12" s="92" t="s">
        <v>16</v>
      </c>
    </row>
    <row r="13" spans="1:27" ht="21.75" customHeight="1">
      <c r="A13" s="113"/>
      <c r="B13" s="116"/>
      <c r="C13" s="48" t="s">
        <v>218</v>
      </c>
      <c r="D13" s="46"/>
      <c r="E13" s="10"/>
      <c r="F13" s="46"/>
      <c r="G13" s="46"/>
      <c r="H13" s="10"/>
      <c r="I13" s="10"/>
      <c r="J13" s="10"/>
      <c r="K13" s="10"/>
      <c r="L13" s="10"/>
      <c r="M13" s="46"/>
      <c r="N13" s="47"/>
      <c r="O13" s="352"/>
      <c r="P13" s="380"/>
      <c r="Q13" s="380"/>
      <c r="R13" s="12"/>
      <c r="S13" s="377"/>
      <c r="T13" s="378"/>
      <c r="U13" s="378"/>
      <c r="V13" s="72"/>
      <c r="W13" s="352"/>
      <c r="X13" s="380"/>
      <c r="Y13" s="380"/>
      <c r="Z13" s="90"/>
      <c r="AA13" s="92" t="s">
        <v>17</v>
      </c>
    </row>
    <row r="14" spans="1:27" ht="21.75" customHeight="1">
      <c r="A14" s="113">
        <v>2</v>
      </c>
      <c r="B14" s="116" t="s">
        <v>34</v>
      </c>
      <c r="C14" s="48" t="s">
        <v>219</v>
      </c>
      <c r="D14" s="49"/>
      <c r="E14" s="10"/>
      <c r="F14" s="46"/>
      <c r="G14" s="46"/>
      <c r="H14" s="10"/>
      <c r="I14" s="10"/>
      <c r="J14" s="10"/>
      <c r="K14" s="10"/>
      <c r="L14" s="10"/>
      <c r="M14" s="46"/>
      <c r="N14" s="47"/>
      <c r="O14" s="381">
        <v>2315</v>
      </c>
      <c r="P14" s="380"/>
      <c r="Q14" s="380"/>
      <c r="R14" s="12"/>
      <c r="S14" s="377"/>
      <c r="T14" s="378"/>
      <c r="U14" s="378"/>
      <c r="V14" s="72"/>
      <c r="W14" s="381">
        <v>2607</v>
      </c>
      <c r="X14" s="380"/>
      <c r="Y14" s="380"/>
      <c r="Z14" s="90"/>
      <c r="AA14" s="92" t="s">
        <v>18</v>
      </c>
    </row>
    <row r="15" spans="1:27" ht="21.75" customHeight="1" thickBot="1">
      <c r="A15" s="114">
        <v>3</v>
      </c>
      <c r="B15" s="117" t="s">
        <v>34</v>
      </c>
      <c r="C15" s="60" t="s">
        <v>220</v>
      </c>
      <c r="D15" s="63"/>
      <c r="E15" s="62"/>
      <c r="F15" s="63"/>
      <c r="G15" s="63"/>
      <c r="H15" s="62"/>
      <c r="I15" s="62"/>
      <c r="J15" s="62"/>
      <c r="K15" s="62"/>
      <c r="L15" s="62"/>
      <c r="M15" s="63"/>
      <c r="N15" s="64"/>
      <c r="O15" s="387">
        <v>1012</v>
      </c>
      <c r="P15" s="388"/>
      <c r="Q15" s="388"/>
      <c r="R15" s="74"/>
      <c r="S15" s="389"/>
      <c r="T15" s="390"/>
      <c r="U15" s="390"/>
      <c r="V15" s="75"/>
      <c r="W15" s="387">
        <v>831</v>
      </c>
      <c r="X15" s="388"/>
      <c r="Y15" s="388"/>
      <c r="Z15" s="91"/>
      <c r="AA15" s="92" t="s">
        <v>19</v>
      </c>
    </row>
    <row r="16" spans="1:27" ht="21.75" customHeight="1">
      <c r="A16" s="168" t="s">
        <v>40</v>
      </c>
      <c r="B16" s="169" t="s">
        <v>34</v>
      </c>
      <c r="C16" s="175" t="s">
        <v>64</v>
      </c>
      <c r="D16" s="119"/>
      <c r="E16" s="120"/>
      <c r="F16" s="119"/>
      <c r="G16" s="119"/>
      <c r="H16" s="120"/>
      <c r="I16" s="120"/>
      <c r="J16" s="120"/>
      <c r="K16" s="120"/>
      <c r="L16" s="120"/>
      <c r="M16" s="119"/>
      <c r="N16" s="121"/>
      <c r="O16" s="383"/>
      <c r="P16" s="384"/>
      <c r="Q16" s="384"/>
      <c r="R16" s="172"/>
      <c r="S16" s="385" t="s">
        <v>2</v>
      </c>
      <c r="T16" s="386"/>
      <c r="U16" s="386"/>
      <c r="V16" s="173"/>
      <c r="W16" s="383"/>
      <c r="X16" s="384"/>
      <c r="Y16" s="384"/>
      <c r="Z16" s="124"/>
      <c r="AA16" s="92" t="s">
        <v>20</v>
      </c>
    </row>
    <row r="17" spans="1:27" ht="21.75" customHeight="1" thickBot="1">
      <c r="A17" s="122"/>
      <c r="B17" s="123"/>
      <c r="C17" s="125" t="s">
        <v>159</v>
      </c>
      <c r="D17" s="95"/>
      <c r="E17" s="99"/>
      <c r="F17" s="95"/>
      <c r="G17" s="95"/>
      <c r="H17" s="99"/>
      <c r="I17" s="99"/>
      <c r="J17" s="99"/>
      <c r="K17" s="99"/>
      <c r="L17" s="99"/>
      <c r="M17" s="95"/>
      <c r="N17" s="100"/>
      <c r="O17" s="350"/>
      <c r="P17" s="382"/>
      <c r="Q17" s="382"/>
      <c r="R17" s="101"/>
      <c r="S17" s="350" t="s">
        <v>2</v>
      </c>
      <c r="T17" s="382"/>
      <c r="U17" s="382"/>
      <c r="V17" s="102"/>
      <c r="W17" s="350"/>
      <c r="X17" s="382"/>
      <c r="Y17" s="382"/>
      <c r="Z17" s="34"/>
      <c r="AA17" s="92" t="s">
        <v>21</v>
      </c>
    </row>
    <row r="18" ht="12.75">
      <c r="O18" s="21"/>
    </row>
    <row r="19" spans="1:25" ht="44.25" customHeight="1">
      <c r="A19" s="35" t="s">
        <v>0</v>
      </c>
      <c r="B19" s="35"/>
      <c r="C19" s="35"/>
      <c r="D19" s="237" t="str">
        <f>Fedőlap!$C$42</f>
        <v>Budapest, 2011. március 28.</v>
      </c>
      <c r="E19" s="20"/>
      <c r="F19" s="20"/>
      <c r="G19" s="20"/>
      <c r="H19" s="20"/>
      <c r="I19" s="20"/>
      <c r="J19" s="20"/>
      <c r="K19" s="20"/>
      <c r="L19" s="20"/>
      <c r="M19" s="35"/>
      <c r="N19" s="35"/>
      <c r="P19" s="80"/>
      <c r="Q19" s="80"/>
      <c r="R19" s="80"/>
      <c r="S19" s="80"/>
      <c r="T19" s="80"/>
      <c r="U19" s="80"/>
      <c r="V19" s="80"/>
      <c r="W19" s="80"/>
      <c r="X19" s="80"/>
      <c r="Y19" s="80"/>
    </row>
    <row r="20" spans="16:25" ht="12.75">
      <c r="P20" s="19" t="str">
        <f>Fedőlap!L43</f>
        <v>a szervezet vezetője</v>
      </c>
      <c r="Q20" s="19"/>
      <c r="R20" s="19"/>
      <c r="S20" s="19"/>
      <c r="T20" s="19"/>
      <c r="U20" s="19"/>
      <c r="V20" s="19"/>
      <c r="W20" s="19"/>
      <c r="X20" s="19"/>
      <c r="Y20" s="19"/>
    </row>
    <row r="21" spans="16:25" ht="12.75">
      <c r="P21" s="19" t="str">
        <f>Fedőlap!L44</f>
        <v>(képviselője)</v>
      </c>
      <c r="Q21" s="19"/>
      <c r="R21" s="19"/>
      <c r="S21" s="19"/>
      <c r="T21" s="19"/>
      <c r="U21" s="19"/>
      <c r="V21" s="19"/>
      <c r="W21" s="19"/>
      <c r="X21" s="19"/>
      <c r="Y21" s="19"/>
    </row>
    <row r="22" ht="15">
      <c r="N22" s="81" t="s">
        <v>35</v>
      </c>
    </row>
  </sheetData>
  <sheetProtection/>
  <mergeCells count="28">
    <mergeCell ref="O17:Q17"/>
    <mergeCell ref="S17:U17"/>
    <mergeCell ref="W17:Y17"/>
    <mergeCell ref="W10:Y10"/>
    <mergeCell ref="O16:Q16"/>
    <mergeCell ref="S16:U16"/>
    <mergeCell ref="W16:Y16"/>
    <mergeCell ref="O15:Q15"/>
    <mergeCell ref="S15:U15"/>
    <mergeCell ref="W15:Y15"/>
    <mergeCell ref="O13:Q13"/>
    <mergeCell ref="S13:U13"/>
    <mergeCell ref="W13:Y13"/>
    <mergeCell ref="O14:Q14"/>
    <mergeCell ref="S14:U14"/>
    <mergeCell ref="W14:Y14"/>
    <mergeCell ref="O11:Q11"/>
    <mergeCell ref="S11:U11"/>
    <mergeCell ref="W11:Y11"/>
    <mergeCell ref="O12:Q12"/>
    <mergeCell ref="S12:U12"/>
    <mergeCell ref="W12:Y12"/>
    <mergeCell ref="A8:B8"/>
    <mergeCell ref="O10:Q10"/>
    <mergeCell ref="B1:C1"/>
    <mergeCell ref="R1:S1"/>
    <mergeCell ref="S10:U10"/>
    <mergeCell ref="A6:M6"/>
  </mergeCells>
  <printOptions/>
  <pageMargins left="0.15748031496062992" right="0.15748031496062992" top="0.4330708661417323" bottom="0.3937007874015748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zoomScalePageLayoutView="0" workbookViewId="0" topLeftCell="A16">
      <selection activeCell="W24" sqref="W24:Y24"/>
    </sheetView>
  </sheetViews>
  <sheetFormatPr defaultColWidth="9.00390625" defaultRowHeight="12.75"/>
  <cols>
    <col min="1" max="1" width="4.375" style="0" customWidth="1"/>
    <col min="2" max="2" width="1.12109375" style="0" customWidth="1"/>
    <col min="3" max="3" width="3.875" style="0" customWidth="1"/>
    <col min="4" max="5" width="4.875" style="0" customWidth="1"/>
    <col min="6" max="6" width="5.00390625" style="0" customWidth="1"/>
    <col min="7" max="7" width="5.125" style="0" customWidth="1"/>
    <col min="8" max="8" width="4.75390625" style="0" customWidth="1"/>
    <col min="9" max="9" width="5.00390625" style="0" customWidth="1"/>
    <col min="10" max="10" width="4.875" style="0" customWidth="1"/>
    <col min="11" max="11" width="5.625" style="0" customWidth="1"/>
    <col min="12" max="12" width="4.75390625" style="0" customWidth="1"/>
    <col min="13" max="13" width="4.875" style="0" customWidth="1"/>
    <col min="14" max="14" width="4.75390625" style="0" customWidth="1"/>
    <col min="15" max="16" width="4.375" style="0" customWidth="1"/>
    <col min="17" max="17" width="4.00390625" style="0" customWidth="1"/>
    <col min="18" max="18" width="1.75390625" style="0" customWidth="1"/>
    <col min="19" max="19" width="3.00390625" style="0" customWidth="1"/>
    <col min="20" max="20" width="4.25390625" style="0" customWidth="1"/>
    <col min="21" max="21" width="3.375" style="0" customWidth="1"/>
    <col min="22" max="22" width="1.12109375" style="0" customWidth="1"/>
    <col min="23" max="24" width="4.375" style="0" customWidth="1"/>
    <col min="25" max="25" width="3.375" style="0" customWidth="1"/>
    <col min="26" max="26" width="1.12109375" style="0" customWidth="1"/>
    <col min="27" max="27" width="4.125" style="21" bestFit="1" customWidth="1"/>
  </cols>
  <sheetData>
    <row r="1" spans="1:25" ht="18.75" thickBot="1">
      <c r="A1" s="16">
        <f>Fedőlap!$A$1</f>
        <v>1</v>
      </c>
      <c r="B1" s="359">
        <f>Fedőlap!$B$1</f>
        <v>9</v>
      </c>
      <c r="C1" s="360"/>
      <c r="D1" s="18">
        <f>Fedőlap!$C$1</f>
        <v>6</v>
      </c>
      <c r="E1" s="18">
        <f>Fedőlap!$D$1</f>
        <v>3</v>
      </c>
      <c r="F1" s="18">
        <f>Fedőlap!$E$1</f>
        <v>8</v>
      </c>
      <c r="G1" s="18">
        <f>Fedőlap!$F$1</f>
        <v>1</v>
      </c>
      <c r="H1" s="18">
        <f>Fedőlap!$G$1</f>
        <v>6</v>
      </c>
      <c r="I1" s="17">
        <f>Fedőlap!$H$1</f>
        <v>0</v>
      </c>
      <c r="J1" s="16">
        <f>Fedőlap!$I$1</f>
        <v>9</v>
      </c>
      <c r="K1" s="18">
        <f>Fedőlap!$J$1</f>
        <v>3</v>
      </c>
      <c r="L1" s="18">
        <f>Fedőlap!$K$1</f>
        <v>1</v>
      </c>
      <c r="M1" s="17">
        <f>Fedőlap!$L$1</f>
        <v>9</v>
      </c>
      <c r="N1" s="155">
        <f>Fedőlap!$M$1</f>
        <v>5</v>
      </c>
      <c r="O1" s="158">
        <f>Fedőlap!$N$1</f>
        <v>2</v>
      </c>
      <c r="P1" s="157">
        <f>Fedőlap!$O$1</f>
        <v>9</v>
      </c>
      <c r="Q1" s="152">
        <f>Fedőlap!$P$1</f>
        <v>0</v>
      </c>
      <c r="R1" s="363">
        <f>Fedőlap!$Q$1</f>
        <v>1</v>
      </c>
      <c r="S1" s="340"/>
      <c r="T1" s="156"/>
      <c r="U1" s="1"/>
      <c r="V1" s="1"/>
      <c r="W1" s="1"/>
      <c r="X1" s="1"/>
      <c r="Y1" s="1"/>
    </row>
    <row r="2" spans="1:25" ht="12.75">
      <c r="A2" s="2" t="str">
        <f>Fedőlap!A2</f>
        <v>Statisztikai számjel</v>
      </c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1"/>
      <c r="V2" s="1"/>
      <c r="W2" s="1"/>
      <c r="X2" s="1"/>
      <c r="Y2" s="1"/>
    </row>
    <row r="3" spans="1:25" ht="3.75" customHeight="1">
      <c r="A3" s="1"/>
      <c r="B3" s="9"/>
      <c r="C3" s="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7.25" customHeight="1">
      <c r="A4" s="151" t="str">
        <f>Fedőlap!$B$9</f>
        <v>Budapesti Természetbarát Sportszövetség</v>
      </c>
      <c r="B4" s="5"/>
      <c r="C4" s="5"/>
      <c r="D4" s="20"/>
      <c r="E4" s="5"/>
      <c r="F4" s="5"/>
      <c r="G4" s="5"/>
      <c r="H4" s="5"/>
      <c r="I4" s="5"/>
      <c r="J4" s="5"/>
      <c r="K4" s="5"/>
      <c r="L4" s="5"/>
      <c r="M4" s="5"/>
      <c r="N4" s="3"/>
      <c r="O4" s="3"/>
      <c r="P4" s="3"/>
      <c r="Q4" s="3"/>
      <c r="R4" s="1"/>
      <c r="S4" s="1"/>
      <c r="T4" s="1"/>
      <c r="U4" s="1"/>
      <c r="V4" s="1"/>
      <c r="W4" s="1"/>
      <c r="X4" s="1"/>
      <c r="Y4" s="1"/>
    </row>
    <row r="5" spans="1:25" ht="15" customHeight="1">
      <c r="A5" s="150" t="str">
        <f>Fedőlap!A29</f>
        <v>- Közhasznú egyszerűsített éves beszámoló EREDMÉNYKIMUTATÁS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13" ht="12.75" customHeight="1">
      <c r="A6" s="4"/>
      <c r="B6" s="19"/>
      <c r="C6" s="19"/>
      <c r="D6" s="19"/>
      <c r="E6" s="19"/>
      <c r="F6" s="19"/>
      <c r="G6" s="19"/>
      <c r="H6" s="219" t="str">
        <f>Fedőlap!A19</f>
        <v>2010. december 31.</v>
      </c>
      <c r="I6" s="19"/>
      <c r="J6" s="19"/>
      <c r="K6" s="19"/>
      <c r="L6" s="19"/>
      <c r="M6" s="19"/>
    </row>
    <row r="7" spans="1:26" ht="13.5" thickBot="1">
      <c r="A7" s="4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Z7" s="21" t="s">
        <v>163</v>
      </c>
    </row>
    <row r="8" spans="1:27" ht="38.25">
      <c r="A8" s="361" t="s">
        <v>36</v>
      </c>
      <c r="B8" s="362"/>
      <c r="C8" s="22"/>
      <c r="D8" s="23"/>
      <c r="E8" s="23"/>
      <c r="F8" s="23"/>
      <c r="G8" s="23"/>
      <c r="H8" s="23"/>
      <c r="I8" s="24" t="s">
        <v>3</v>
      </c>
      <c r="J8" s="23"/>
      <c r="K8" s="23"/>
      <c r="L8" s="23"/>
      <c r="M8" s="23"/>
      <c r="N8" s="39"/>
      <c r="O8" s="41" t="s">
        <v>4</v>
      </c>
      <c r="P8" s="39"/>
      <c r="Q8" s="39"/>
      <c r="R8" s="25"/>
      <c r="S8" s="40" t="s">
        <v>11</v>
      </c>
      <c r="T8" s="27"/>
      <c r="U8" s="27"/>
      <c r="V8" s="28"/>
      <c r="W8" s="26" t="s">
        <v>12</v>
      </c>
      <c r="X8" s="27"/>
      <c r="Y8" s="27"/>
      <c r="Z8" s="86"/>
      <c r="AA8" s="92"/>
    </row>
    <row r="9" spans="1:27" ht="13.5" thickBot="1">
      <c r="A9" s="30" t="s">
        <v>5</v>
      </c>
      <c r="B9" s="31"/>
      <c r="C9" s="32" t="s">
        <v>6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2" t="s">
        <v>7</v>
      </c>
      <c r="P9" s="33"/>
      <c r="Q9" s="33"/>
      <c r="R9" s="31"/>
      <c r="S9" s="33" t="s">
        <v>8</v>
      </c>
      <c r="T9" s="33"/>
      <c r="U9" s="33"/>
      <c r="V9" s="31"/>
      <c r="W9" s="32" t="s">
        <v>13</v>
      </c>
      <c r="X9" s="33"/>
      <c r="Y9" s="33"/>
      <c r="Z9" s="34"/>
      <c r="AA9" s="92"/>
    </row>
    <row r="10" spans="1:27" ht="21.75" customHeight="1" thickBot="1">
      <c r="A10" s="126" t="s">
        <v>38</v>
      </c>
      <c r="B10" s="127" t="s">
        <v>34</v>
      </c>
      <c r="C10" s="118" t="s">
        <v>214</v>
      </c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9"/>
      <c r="O10" s="368">
        <f>ÉVEK2000TŐL!I6</f>
        <v>13087</v>
      </c>
      <c r="P10" s="374"/>
      <c r="Q10" s="374"/>
      <c r="R10" s="130"/>
      <c r="S10" s="368">
        <f>SUM(S11+S17+S18+S19+S20)</f>
        <v>0</v>
      </c>
      <c r="T10" s="374"/>
      <c r="U10" s="374"/>
      <c r="V10" s="130"/>
      <c r="W10" s="368">
        <f>ÉVEK2000TŐL!J6</f>
        <v>13932</v>
      </c>
      <c r="X10" s="374"/>
      <c r="Y10" s="374"/>
      <c r="Z10" s="85"/>
      <c r="AA10" s="92" t="s">
        <v>14</v>
      </c>
    </row>
    <row r="11" spans="1:27" ht="21.75" customHeight="1">
      <c r="A11" s="112">
        <v>1</v>
      </c>
      <c r="B11" s="115" t="s">
        <v>34</v>
      </c>
      <c r="C11" s="51" t="s">
        <v>193</v>
      </c>
      <c r="D11" s="52"/>
      <c r="E11" s="52"/>
      <c r="F11" s="52"/>
      <c r="G11" s="52"/>
      <c r="H11" s="3"/>
      <c r="I11" s="3"/>
      <c r="J11" s="3"/>
      <c r="K11" s="3"/>
      <c r="L11" s="3"/>
      <c r="M11" s="52"/>
      <c r="N11" s="53"/>
      <c r="O11" s="377">
        <f>IF(ÉVEK2000TŐL!I7=0,"",ÉVEK2000TŐL!I7)</f>
        <v>8179</v>
      </c>
      <c r="P11" s="378"/>
      <c r="Q11" s="378"/>
      <c r="R11" s="73"/>
      <c r="S11" s="347"/>
      <c r="T11" s="378"/>
      <c r="U11" s="378"/>
      <c r="V11" s="73"/>
      <c r="W11" s="377">
        <f>IF(ÉVEK2000TŐL!J7=0,"",ÉVEK2000TŐL!J7)</f>
        <v>7608</v>
      </c>
      <c r="X11" s="378"/>
      <c r="Y11" s="378"/>
      <c r="Z11" s="89"/>
      <c r="AA11" s="92" t="s">
        <v>15</v>
      </c>
    </row>
    <row r="12" spans="1:27" ht="15" customHeight="1">
      <c r="A12" s="113"/>
      <c r="B12" s="116"/>
      <c r="C12" s="48" t="s">
        <v>52</v>
      </c>
      <c r="D12" s="49"/>
      <c r="E12" s="46"/>
      <c r="F12" s="46"/>
      <c r="G12" s="46"/>
      <c r="H12" s="10"/>
      <c r="I12" s="10"/>
      <c r="J12" s="10"/>
      <c r="K12" s="10"/>
      <c r="L12" s="10"/>
      <c r="M12" s="46"/>
      <c r="N12" s="47"/>
      <c r="O12" s="381">
        <f>IF(ÉVEK2000TŐL!I8=0,"",ÉVEK2000TŐL!I8)</f>
      </c>
      <c r="P12" s="391"/>
      <c r="Q12" s="391"/>
      <c r="R12" s="72"/>
      <c r="S12" s="377"/>
      <c r="T12" s="378"/>
      <c r="U12" s="378"/>
      <c r="V12" s="72"/>
      <c r="W12" s="381">
        <f>IF(ÉVEK2000TŐL!J8=0,"",ÉVEK2000TŐL!J8)</f>
      </c>
      <c r="X12" s="391"/>
      <c r="Y12" s="391"/>
      <c r="Z12" s="90"/>
      <c r="AA12" s="92" t="s">
        <v>16</v>
      </c>
    </row>
    <row r="13" spans="1:27" ht="15" customHeight="1">
      <c r="A13" s="113"/>
      <c r="B13" s="116"/>
      <c r="C13" s="48" t="s">
        <v>143</v>
      </c>
      <c r="D13" s="46"/>
      <c r="E13" s="10"/>
      <c r="F13" s="46"/>
      <c r="G13" s="46"/>
      <c r="H13" s="10"/>
      <c r="I13" s="10"/>
      <c r="J13" s="10"/>
      <c r="K13" s="10"/>
      <c r="L13" s="10"/>
      <c r="M13" s="46"/>
      <c r="N13" s="47"/>
      <c r="O13" s="381">
        <f>IF(ÉVEK2000TŐL!I9=0,"",ÉVEK2000TŐL!I9)</f>
      </c>
      <c r="P13" s="391"/>
      <c r="Q13" s="391"/>
      <c r="R13" s="72"/>
      <c r="S13" s="377"/>
      <c r="T13" s="378"/>
      <c r="U13" s="378"/>
      <c r="V13" s="72"/>
      <c r="W13" s="381">
        <f>IF(ÉVEK2000TŐL!J9=0,"",ÉVEK2000TŐL!J9)</f>
      </c>
      <c r="X13" s="391"/>
      <c r="Y13" s="391"/>
      <c r="Z13" s="90"/>
      <c r="AA13" s="92" t="s">
        <v>17</v>
      </c>
    </row>
    <row r="14" spans="1:27" ht="15" customHeight="1">
      <c r="A14" s="113"/>
      <c r="B14" s="116"/>
      <c r="C14" s="48" t="s">
        <v>144</v>
      </c>
      <c r="D14" s="46"/>
      <c r="E14" s="10"/>
      <c r="F14" s="46"/>
      <c r="G14" s="46"/>
      <c r="H14" s="10"/>
      <c r="I14" s="10"/>
      <c r="J14" s="10"/>
      <c r="K14" s="10"/>
      <c r="L14" s="10"/>
      <c r="M14" s="46"/>
      <c r="N14" s="47"/>
      <c r="O14" s="381">
        <f>IF(ÉVEK2000TŐL!I10=0,"",ÉVEK2000TŐL!I10)</f>
        <v>7490</v>
      </c>
      <c r="P14" s="391"/>
      <c r="Q14" s="391"/>
      <c r="R14" s="72"/>
      <c r="S14" s="377"/>
      <c r="T14" s="378"/>
      <c r="U14" s="378"/>
      <c r="V14" s="72"/>
      <c r="W14" s="381">
        <f>IF(ÉVEK2000TŐL!J10=0,"",ÉVEK2000TŐL!J10)</f>
        <v>7490</v>
      </c>
      <c r="X14" s="391"/>
      <c r="Y14" s="391"/>
      <c r="Z14" s="90"/>
      <c r="AA14" s="92" t="s">
        <v>18</v>
      </c>
    </row>
    <row r="15" spans="1:27" ht="15" customHeight="1">
      <c r="A15" s="113"/>
      <c r="B15" s="116"/>
      <c r="C15" s="48" t="s">
        <v>241</v>
      </c>
      <c r="D15" s="46"/>
      <c r="E15" s="10"/>
      <c r="F15" s="46"/>
      <c r="G15" s="46"/>
      <c r="H15" s="10"/>
      <c r="I15" s="10"/>
      <c r="J15" s="10"/>
      <c r="K15" s="10"/>
      <c r="L15" s="10"/>
      <c r="M15" s="46"/>
      <c r="N15" s="47"/>
      <c r="O15" s="381">
        <f>IF(ÉVEK2000TŐL!I11=0,"",ÉVEK2000TŐL!I11)</f>
      </c>
      <c r="P15" s="391"/>
      <c r="Q15" s="391"/>
      <c r="R15" s="72"/>
      <c r="S15" s="377"/>
      <c r="T15" s="378"/>
      <c r="U15" s="378"/>
      <c r="V15" s="72"/>
      <c r="W15" s="381">
        <f>IF(ÉVEK2000TŐL!J11=0,"",ÉVEK2000TŐL!J11)</f>
      </c>
      <c r="X15" s="391"/>
      <c r="Y15" s="391"/>
      <c r="Z15" s="90"/>
      <c r="AA15" s="92" t="s">
        <v>19</v>
      </c>
    </row>
    <row r="16" spans="1:27" ht="15" customHeight="1">
      <c r="A16" s="113"/>
      <c r="B16" s="116"/>
      <c r="C16" s="48" t="s">
        <v>246</v>
      </c>
      <c r="D16" s="46"/>
      <c r="E16" s="10"/>
      <c r="F16" s="46"/>
      <c r="G16" s="46"/>
      <c r="H16" s="10"/>
      <c r="I16" s="10"/>
      <c r="J16" s="10"/>
      <c r="K16" s="10"/>
      <c r="L16" s="10"/>
      <c r="M16" s="46"/>
      <c r="N16" s="47"/>
      <c r="O16" s="381">
        <f>IF(ÉVEK2000TŐL!I12=0,"",ÉVEK2000TŐL!I12)</f>
        <v>689</v>
      </c>
      <c r="P16" s="391"/>
      <c r="Q16" s="391"/>
      <c r="R16" s="72"/>
      <c r="S16" s="377"/>
      <c r="T16" s="378"/>
      <c r="U16" s="378"/>
      <c r="V16" s="72"/>
      <c r="W16" s="381">
        <f>IF(ÉVEK2000TŐL!J12=0,"",ÉVEK2000TŐL!J12)</f>
        <v>118</v>
      </c>
      <c r="X16" s="391"/>
      <c r="Y16" s="391"/>
      <c r="Z16" s="90"/>
      <c r="AA16" s="92" t="s">
        <v>20</v>
      </c>
    </row>
    <row r="17" spans="1:27" ht="21.75" customHeight="1">
      <c r="A17" s="113">
        <v>2</v>
      </c>
      <c r="B17" s="116" t="s">
        <v>34</v>
      </c>
      <c r="C17" s="48" t="s">
        <v>53</v>
      </c>
      <c r="D17" s="49"/>
      <c r="E17" s="10"/>
      <c r="F17" s="46"/>
      <c r="G17" s="46"/>
      <c r="H17" s="10"/>
      <c r="I17" s="10"/>
      <c r="J17" s="10"/>
      <c r="K17" s="10"/>
      <c r="L17" s="10"/>
      <c r="M17" s="46"/>
      <c r="N17" s="47"/>
      <c r="O17" s="381">
        <f>IF(ÉVEK2000TŐL!I13=0,"",ÉVEK2000TŐL!I13)</f>
        <v>2076</v>
      </c>
      <c r="P17" s="391"/>
      <c r="Q17" s="391"/>
      <c r="R17" s="72"/>
      <c r="S17" s="377"/>
      <c r="T17" s="378"/>
      <c r="U17" s="378"/>
      <c r="V17" s="72"/>
      <c r="W17" s="381">
        <f>IF(ÉVEK2000TŐL!J13=0,"",ÉVEK2000TŐL!J13)</f>
        <v>2444</v>
      </c>
      <c r="X17" s="391"/>
      <c r="Y17" s="391"/>
      <c r="Z17" s="90"/>
      <c r="AA17" s="92" t="s">
        <v>21</v>
      </c>
    </row>
    <row r="18" spans="1:27" ht="21.75" customHeight="1">
      <c r="A18" s="113">
        <v>3</v>
      </c>
      <c r="B18" s="116" t="s">
        <v>34</v>
      </c>
      <c r="C18" s="48" t="s">
        <v>54</v>
      </c>
      <c r="D18" s="46"/>
      <c r="E18" s="10"/>
      <c r="F18" s="46"/>
      <c r="G18" s="46"/>
      <c r="H18" s="10"/>
      <c r="I18" s="10"/>
      <c r="J18" s="10"/>
      <c r="K18" s="10"/>
      <c r="L18" s="10"/>
      <c r="M18" s="46"/>
      <c r="N18" s="47"/>
      <c r="O18" s="381">
        <f>IF(ÉVEK2000TŐL!I14=0,"",ÉVEK2000TŐL!I14)</f>
        <v>2680</v>
      </c>
      <c r="P18" s="391"/>
      <c r="Q18" s="391"/>
      <c r="R18" s="72"/>
      <c r="S18" s="377"/>
      <c r="T18" s="378"/>
      <c r="U18" s="378"/>
      <c r="V18" s="72"/>
      <c r="W18" s="381">
        <f>IF(ÉVEK2000TŐL!J14=0,"",ÉVEK2000TŐL!J14)</f>
        <v>3856</v>
      </c>
      <c r="X18" s="391"/>
      <c r="Y18" s="391"/>
      <c r="Z18" s="90"/>
      <c r="AA18" s="92" t="s">
        <v>22</v>
      </c>
    </row>
    <row r="19" spans="1:27" ht="21.75" customHeight="1">
      <c r="A19" s="114">
        <v>4</v>
      </c>
      <c r="B19" s="117" t="s">
        <v>34</v>
      </c>
      <c r="C19" s="60" t="s">
        <v>55</v>
      </c>
      <c r="D19" s="63"/>
      <c r="E19" s="62"/>
      <c r="F19" s="63"/>
      <c r="G19" s="63"/>
      <c r="H19" s="62"/>
      <c r="I19" s="62"/>
      <c r="J19" s="62"/>
      <c r="K19" s="62"/>
      <c r="L19" s="62"/>
      <c r="M19" s="63"/>
      <c r="N19" s="64"/>
      <c r="O19" s="381">
        <f>IF(ÉVEK2000TŐL!I15=0,"",ÉVEK2000TŐL!I15)</f>
        <v>144</v>
      </c>
      <c r="P19" s="391"/>
      <c r="Q19" s="391"/>
      <c r="R19" s="75"/>
      <c r="S19" s="377"/>
      <c r="T19" s="378"/>
      <c r="U19" s="378"/>
      <c r="V19" s="75"/>
      <c r="W19" s="381">
        <f>IF(ÉVEK2000TŐL!J15=0,"",ÉVEK2000TŐL!J15)</f>
      </c>
      <c r="X19" s="391"/>
      <c r="Y19" s="391"/>
      <c r="Z19" s="90"/>
      <c r="AA19" s="92" t="s">
        <v>23</v>
      </c>
    </row>
    <row r="20" spans="1:27" ht="21.75" customHeight="1" thickBot="1">
      <c r="A20" s="114">
        <v>5</v>
      </c>
      <c r="B20" s="117" t="s">
        <v>34</v>
      </c>
      <c r="C20" s="60" t="s">
        <v>56</v>
      </c>
      <c r="D20" s="61"/>
      <c r="E20" s="62"/>
      <c r="F20" s="63"/>
      <c r="G20" s="63"/>
      <c r="H20" s="62"/>
      <c r="I20" s="62"/>
      <c r="J20" s="62"/>
      <c r="K20" s="62"/>
      <c r="L20" s="62"/>
      <c r="M20" s="63"/>
      <c r="N20" s="64"/>
      <c r="O20" s="393">
        <f>IF(ÉVEK2000TŐL!I16=0,"",ÉVEK2000TŐL!I16)</f>
        <v>8</v>
      </c>
      <c r="P20" s="394"/>
      <c r="Q20" s="394"/>
      <c r="R20" s="75"/>
      <c r="S20" s="377"/>
      <c r="T20" s="378"/>
      <c r="U20" s="378"/>
      <c r="V20" s="75"/>
      <c r="W20" s="393">
        <f>IF(ÉVEK2000TŐL!J16=0,"",ÉVEK2000TŐL!J16)</f>
        <v>24</v>
      </c>
      <c r="X20" s="394"/>
      <c r="Y20" s="394"/>
      <c r="Z20" s="91"/>
      <c r="AA20" s="92" t="s">
        <v>24</v>
      </c>
    </row>
    <row r="21" spans="1:27" ht="21.75" customHeight="1" thickBot="1">
      <c r="A21" s="54" t="s">
        <v>40</v>
      </c>
      <c r="B21" s="66" t="s">
        <v>34</v>
      </c>
      <c r="C21" s="118" t="s">
        <v>161</v>
      </c>
      <c r="D21" s="13"/>
      <c r="E21" s="57"/>
      <c r="F21" s="57"/>
      <c r="G21" s="57"/>
      <c r="H21" s="13"/>
      <c r="I21" s="13"/>
      <c r="J21" s="13"/>
      <c r="K21" s="13"/>
      <c r="L21" s="13"/>
      <c r="M21" s="57"/>
      <c r="N21" s="59"/>
      <c r="O21" s="368">
        <f>ÉVEK2000TŐL!I17</f>
        <v>0</v>
      </c>
      <c r="P21" s="374"/>
      <c r="Q21" s="374"/>
      <c r="R21" s="83"/>
      <c r="S21" s="345"/>
      <c r="T21" s="374"/>
      <c r="U21" s="374"/>
      <c r="V21" s="83"/>
      <c r="W21" s="368">
        <f>ÉVEK2000TŐL!J17</f>
        <v>0</v>
      </c>
      <c r="X21" s="374"/>
      <c r="Y21" s="374"/>
      <c r="Z21" s="85"/>
      <c r="AA21" s="92" t="s">
        <v>25</v>
      </c>
    </row>
    <row r="22" spans="1:27" ht="21.75" customHeight="1" thickBot="1">
      <c r="A22" s="54" t="s">
        <v>39</v>
      </c>
      <c r="B22" s="66" t="s">
        <v>34</v>
      </c>
      <c r="C22" s="56" t="s">
        <v>215</v>
      </c>
      <c r="D22" s="57"/>
      <c r="E22" s="13"/>
      <c r="F22" s="57"/>
      <c r="G22" s="57"/>
      <c r="H22" s="13"/>
      <c r="I22" s="13"/>
      <c r="J22" s="13"/>
      <c r="K22" s="13"/>
      <c r="L22" s="13"/>
      <c r="M22" s="57"/>
      <c r="N22" s="59"/>
      <c r="O22" s="368">
        <f>ÉVEK2000TŐL!I18</f>
        <v>13087</v>
      </c>
      <c r="P22" s="374"/>
      <c r="Q22" s="374"/>
      <c r="R22" s="83"/>
      <c r="S22" s="368">
        <v>0</v>
      </c>
      <c r="T22" s="374"/>
      <c r="U22" s="374"/>
      <c r="V22" s="83"/>
      <c r="W22" s="368">
        <f>ÉVEK2000TŐL!J18</f>
        <v>13932</v>
      </c>
      <c r="X22" s="374"/>
      <c r="Y22" s="374"/>
      <c r="Z22" s="85"/>
      <c r="AA22" s="92" t="s">
        <v>26</v>
      </c>
    </row>
    <row r="23" spans="1:27" ht="21.75" customHeight="1" thickBot="1">
      <c r="A23" s="168" t="s">
        <v>41</v>
      </c>
      <c r="B23" s="169" t="s">
        <v>34</v>
      </c>
      <c r="C23" s="170" t="s">
        <v>216</v>
      </c>
      <c r="D23" s="119"/>
      <c r="E23" s="120"/>
      <c r="F23" s="119"/>
      <c r="G23" s="119"/>
      <c r="H23" s="120"/>
      <c r="I23" s="120"/>
      <c r="J23" s="120"/>
      <c r="K23" s="120"/>
      <c r="L23" s="120"/>
      <c r="M23" s="119"/>
      <c r="N23" s="121"/>
      <c r="O23" s="368">
        <f>ÉVEK2000TŐL!I19</f>
        <v>14512</v>
      </c>
      <c r="P23" s="374"/>
      <c r="Q23" s="374"/>
      <c r="R23" s="173"/>
      <c r="S23" s="383">
        <f>SUM(S24:U29)</f>
        <v>0</v>
      </c>
      <c r="T23" s="403"/>
      <c r="U23" s="403"/>
      <c r="V23" s="173"/>
      <c r="W23" s="368">
        <f>ÉVEK2000TŐL!J19</f>
        <v>15430</v>
      </c>
      <c r="X23" s="374"/>
      <c r="Y23" s="374"/>
      <c r="Z23" s="124"/>
      <c r="AA23" s="92" t="s">
        <v>148</v>
      </c>
    </row>
    <row r="24" spans="1:27" ht="21.75" customHeight="1">
      <c r="A24" s="221">
        <v>6</v>
      </c>
      <c r="B24" s="222" t="s">
        <v>34</v>
      </c>
      <c r="C24" s="184" t="s">
        <v>145</v>
      </c>
      <c r="D24" s="119"/>
      <c r="E24" s="120"/>
      <c r="F24" s="119"/>
      <c r="G24" s="119"/>
      <c r="H24" s="120"/>
      <c r="I24" s="120"/>
      <c r="J24" s="120"/>
      <c r="K24" s="120"/>
      <c r="L24" s="120"/>
      <c r="M24" s="119"/>
      <c r="N24" s="121"/>
      <c r="O24" s="377">
        <f>IF(ÉVEK2000TŐL!I20=0,"",ÉVEK2000TŐL!I20)</f>
        <v>5720</v>
      </c>
      <c r="P24" s="378"/>
      <c r="Q24" s="378"/>
      <c r="R24" s="173"/>
      <c r="S24" s="395"/>
      <c r="T24" s="396"/>
      <c r="U24" s="396"/>
      <c r="V24" s="173"/>
      <c r="W24" s="377">
        <f>IF(ÉVEK2000TŐL!J20=0,"",ÉVEK2000TŐL!J20)</f>
        <v>6704</v>
      </c>
      <c r="X24" s="378"/>
      <c r="Y24" s="378"/>
      <c r="Z24" s="124"/>
      <c r="AA24" s="92" t="s">
        <v>149</v>
      </c>
    </row>
    <row r="25" spans="1:27" ht="21.75" customHeight="1">
      <c r="A25" s="223">
        <v>7</v>
      </c>
      <c r="B25" s="224" t="s">
        <v>34</v>
      </c>
      <c r="C25" s="185" t="s">
        <v>61</v>
      </c>
      <c r="D25" s="46"/>
      <c r="E25" s="10"/>
      <c r="F25" s="46"/>
      <c r="G25" s="46"/>
      <c r="H25" s="10"/>
      <c r="I25" s="10"/>
      <c r="J25" s="10"/>
      <c r="K25" s="10"/>
      <c r="L25" s="10"/>
      <c r="M25" s="46"/>
      <c r="N25" s="47"/>
      <c r="O25" s="381">
        <f>IF(ÉVEK2000TŐL!I21=0,"",ÉVEK2000TŐL!I21)</f>
        <v>6385</v>
      </c>
      <c r="P25" s="391"/>
      <c r="Q25" s="391"/>
      <c r="R25" s="72"/>
      <c r="S25" s="381"/>
      <c r="T25" s="391"/>
      <c r="U25" s="391"/>
      <c r="V25" s="72"/>
      <c r="W25" s="381">
        <f>IF(ÉVEK2000TŐL!J21=0,"",ÉVEK2000TŐL!J21)</f>
        <v>6378</v>
      </c>
      <c r="X25" s="391"/>
      <c r="Y25" s="391"/>
      <c r="Z25" s="90"/>
      <c r="AA25" s="92" t="s">
        <v>45</v>
      </c>
    </row>
    <row r="26" spans="1:27" ht="21.75" customHeight="1">
      <c r="A26" s="223">
        <v>8</v>
      </c>
      <c r="B26" s="224" t="s">
        <v>34</v>
      </c>
      <c r="C26" s="185" t="s">
        <v>63</v>
      </c>
      <c r="D26" s="46"/>
      <c r="E26" s="10"/>
      <c r="F26" s="46"/>
      <c r="G26" s="46"/>
      <c r="H26" s="10"/>
      <c r="I26" s="10"/>
      <c r="J26" s="10"/>
      <c r="K26" s="10"/>
      <c r="L26" s="10"/>
      <c r="M26" s="46"/>
      <c r="N26" s="47"/>
      <c r="O26" s="381">
        <f>IF(ÉVEK2000TŐL!I22=0,"",ÉVEK2000TŐL!I22)</f>
        <v>1577</v>
      </c>
      <c r="P26" s="391"/>
      <c r="Q26" s="391"/>
      <c r="R26" s="72"/>
      <c r="S26" s="381"/>
      <c r="T26" s="391"/>
      <c r="U26" s="391"/>
      <c r="V26" s="72"/>
      <c r="W26" s="381">
        <f>IF(ÉVEK2000TŐL!J22=0,"",ÉVEK2000TŐL!J22)</f>
        <v>1551</v>
      </c>
      <c r="X26" s="391"/>
      <c r="Y26" s="391"/>
      <c r="Z26" s="90"/>
      <c r="AA26" s="92" t="s">
        <v>46</v>
      </c>
    </row>
    <row r="27" spans="1:27" ht="21.75" customHeight="1">
      <c r="A27" s="223">
        <v>9</v>
      </c>
      <c r="B27" s="224" t="s">
        <v>34</v>
      </c>
      <c r="C27" s="185" t="s">
        <v>206</v>
      </c>
      <c r="D27" s="46"/>
      <c r="E27" s="10"/>
      <c r="F27" s="46"/>
      <c r="G27" s="46"/>
      <c r="H27" s="10"/>
      <c r="I27" s="10"/>
      <c r="J27" s="10"/>
      <c r="K27" s="10"/>
      <c r="L27" s="10"/>
      <c r="M27" s="46"/>
      <c r="N27" s="47"/>
      <c r="O27" s="381">
        <f>IF(ÉVEK2000TŐL!I23=0,"",ÉVEK2000TŐL!I23)</f>
        <v>830</v>
      </c>
      <c r="P27" s="391"/>
      <c r="Q27" s="391"/>
      <c r="R27" s="72"/>
      <c r="S27" s="381"/>
      <c r="T27" s="391"/>
      <c r="U27" s="391"/>
      <c r="V27" s="72"/>
      <c r="W27" s="381">
        <f>IF(ÉVEK2000TŐL!J23=0,"",ÉVEK2000TŐL!J23)</f>
        <v>797</v>
      </c>
      <c r="X27" s="391"/>
      <c r="Y27" s="391"/>
      <c r="Z27" s="90"/>
      <c r="AA27" s="92" t="s">
        <v>47</v>
      </c>
    </row>
    <row r="28" spans="1:27" ht="21.75" customHeight="1">
      <c r="A28" s="223">
        <v>10</v>
      </c>
      <c r="B28" s="224" t="s">
        <v>34</v>
      </c>
      <c r="C28" s="185" t="s">
        <v>146</v>
      </c>
      <c r="D28" s="46"/>
      <c r="E28" s="10"/>
      <c r="F28" s="46"/>
      <c r="G28" s="46"/>
      <c r="H28" s="10"/>
      <c r="I28" s="10"/>
      <c r="J28" s="10"/>
      <c r="K28" s="10"/>
      <c r="L28" s="10"/>
      <c r="M28" s="46"/>
      <c r="N28" s="47"/>
      <c r="O28" s="381">
        <f>IF(ÉVEK2000TŐL!I24=0,"",ÉVEK2000TŐL!I24)</f>
      </c>
      <c r="P28" s="391"/>
      <c r="Q28" s="391"/>
      <c r="R28" s="72"/>
      <c r="S28" s="381"/>
      <c r="T28" s="391"/>
      <c r="U28" s="391"/>
      <c r="V28" s="72"/>
      <c r="W28" s="381">
        <f>IF(ÉVEK2000TŐL!J24=0,"",ÉVEK2000TŐL!J24)</f>
      </c>
      <c r="X28" s="391"/>
      <c r="Y28" s="391"/>
      <c r="Z28" s="90"/>
      <c r="AA28" s="92" t="s">
        <v>48</v>
      </c>
    </row>
    <row r="29" spans="1:27" ht="21.75" customHeight="1" thickBot="1">
      <c r="A29" s="225">
        <v>11</v>
      </c>
      <c r="B29" s="226" t="s">
        <v>34</v>
      </c>
      <c r="C29" s="186" t="s">
        <v>147</v>
      </c>
      <c r="D29" s="107"/>
      <c r="E29" s="108"/>
      <c r="F29" s="107"/>
      <c r="G29" s="107"/>
      <c r="H29" s="108"/>
      <c r="I29" s="108"/>
      <c r="J29" s="108"/>
      <c r="K29" s="108"/>
      <c r="L29" s="108"/>
      <c r="M29" s="107"/>
      <c r="N29" s="171"/>
      <c r="O29" s="393">
        <f>IF(ÉVEK2000TŐL!I25=0,"",ÉVEK2000TŐL!I25)</f>
      </c>
      <c r="P29" s="394"/>
      <c r="Q29" s="394"/>
      <c r="R29" s="174"/>
      <c r="S29" s="350"/>
      <c r="T29" s="392"/>
      <c r="U29" s="392"/>
      <c r="V29" s="174"/>
      <c r="W29" s="393">
        <f>IF(ÉVEK2000TŐL!J25=0,"",ÉVEK2000TŐL!J25)</f>
      </c>
      <c r="X29" s="394"/>
      <c r="Y29" s="394"/>
      <c r="Z29" s="138"/>
      <c r="AA29" s="92" t="s">
        <v>49</v>
      </c>
    </row>
    <row r="30" spans="1:27" ht="21.75" customHeight="1" thickBot="1">
      <c r="A30" s="54" t="s">
        <v>42</v>
      </c>
      <c r="B30" s="66" t="s">
        <v>34</v>
      </c>
      <c r="C30" s="118" t="s">
        <v>213</v>
      </c>
      <c r="D30" s="57"/>
      <c r="E30" s="13"/>
      <c r="F30" s="57"/>
      <c r="G30" s="57"/>
      <c r="H30" s="13"/>
      <c r="I30" s="13"/>
      <c r="J30" s="13"/>
      <c r="K30" s="13"/>
      <c r="L30" s="13"/>
      <c r="M30" s="57"/>
      <c r="N30" s="59"/>
      <c r="O30" s="368">
        <f>ÉVEK2000TŐL!I26</f>
        <v>2142</v>
      </c>
      <c r="P30" s="374"/>
      <c r="Q30" s="374"/>
      <c r="R30" s="83"/>
      <c r="S30" s="345">
        <f>SUM(S31:U36)</f>
        <v>0</v>
      </c>
      <c r="T30" s="402"/>
      <c r="U30" s="402"/>
      <c r="V30" s="83"/>
      <c r="W30" s="368">
        <f>ÉVEK2000TŐL!J26</f>
        <v>0</v>
      </c>
      <c r="X30" s="374"/>
      <c r="Y30" s="374"/>
      <c r="Z30" s="85"/>
      <c r="AA30" s="92" t="s">
        <v>59</v>
      </c>
    </row>
    <row r="31" spans="1:27" ht="21.75" customHeight="1">
      <c r="A31" s="221">
        <v>12</v>
      </c>
      <c r="B31" s="222" t="s">
        <v>34</v>
      </c>
      <c r="C31" s="184" t="s">
        <v>145</v>
      </c>
      <c r="D31" s="119"/>
      <c r="E31" s="120"/>
      <c r="F31" s="119"/>
      <c r="G31" s="119"/>
      <c r="H31" s="120"/>
      <c r="I31" s="120"/>
      <c r="J31" s="120"/>
      <c r="K31" s="120"/>
      <c r="L31" s="120"/>
      <c r="M31" s="119"/>
      <c r="N31" s="121"/>
      <c r="O31" s="377">
        <f>IF(ÉVEK2000TŐL!I27=0,"",ÉVEK2000TŐL!I27)</f>
      </c>
      <c r="P31" s="378"/>
      <c r="Q31" s="378"/>
      <c r="R31" s="173"/>
      <c r="S31" s="395"/>
      <c r="T31" s="396"/>
      <c r="U31" s="396"/>
      <c r="V31" s="173"/>
      <c r="W31" s="377">
        <f>IF(ÉVEK2000TŐL!J27=0,"",ÉVEK2000TŐL!J27)</f>
      </c>
      <c r="X31" s="378"/>
      <c r="Y31" s="378"/>
      <c r="Z31" s="124"/>
      <c r="AA31" s="92" t="s">
        <v>60</v>
      </c>
    </row>
    <row r="32" spans="1:27" ht="21.75" customHeight="1">
      <c r="A32" s="223">
        <v>13</v>
      </c>
      <c r="B32" s="224" t="s">
        <v>34</v>
      </c>
      <c r="C32" s="185" t="s">
        <v>61</v>
      </c>
      <c r="D32" s="46"/>
      <c r="E32" s="10"/>
      <c r="F32" s="46"/>
      <c r="G32" s="46"/>
      <c r="H32" s="10"/>
      <c r="I32" s="10"/>
      <c r="J32" s="10"/>
      <c r="K32" s="10"/>
      <c r="L32" s="10"/>
      <c r="M32" s="46"/>
      <c r="N32" s="47"/>
      <c r="O32" s="381">
        <f>IF(ÉVEK2000TŐL!I28=0,"",ÉVEK2000TŐL!I28)</f>
      </c>
      <c r="P32" s="391"/>
      <c r="Q32" s="391"/>
      <c r="R32" s="72"/>
      <c r="S32" s="381"/>
      <c r="T32" s="391"/>
      <c r="U32" s="391"/>
      <c r="V32" s="72"/>
      <c r="W32" s="381">
        <f>IF(ÉVEK2000TŐL!J28=0,"",ÉVEK2000TŐL!J28)</f>
      </c>
      <c r="X32" s="391"/>
      <c r="Y32" s="391"/>
      <c r="Z32" s="90"/>
      <c r="AA32" s="92" t="s">
        <v>150</v>
      </c>
    </row>
    <row r="33" spans="1:27" ht="21.75" customHeight="1">
      <c r="A33" s="223">
        <v>14</v>
      </c>
      <c r="B33" s="224" t="s">
        <v>34</v>
      </c>
      <c r="C33" s="185" t="s">
        <v>63</v>
      </c>
      <c r="D33" s="46"/>
      <c r="E33" s="10"/>
      <c r="F33" s="46"/>
      <c r="G33" s="46"/>
      <c r="H33" s="10"/>
      <c r="I33" s="10"/>
      <c r="J33" s="10"/>
      <c r="K33" s="10"/>
      <c r="L33" s="10"/>
      <c r="M33" s="46"/>
      <c r="N33" s="47"/>
      <c r="O33" s="381">
        <f>IF(ÉVEK2000TŐL!I29=0,"",ÉVEK2000TŐL!I29)</f>
      </c>
      <c r="P33" s="391"/>
      <c r="Q33" s="391"/>
      <c r="R33" s="72"/>
      <c r="S33" s="381"/>
      <c r="T33" s="391"/>
      <c r="U33" s="391"/>
      <c r="V33" s="72"/>
      <c r="W33" s="381">
        <f>IF(ÉVEK2000TŐL!J29=0,"",ÉVEK2000TŐL!J29)</f>
      </c>
      <c r="X33" s="391"/>
      <c r="Y33" s="391"/>
      <c r="Z33" s="90"/>
      <c r="AA33" s="92" t="s">
        <v>151</v>
      </c>
    </row>
    <row r="34" spans="1:27" ht="21.75" customHeight="1">
      <c r="A34" s="223">
        <v>15</v>
      </c>
      <c r="B34" s="224" t="s">
        <v>34</v>
      </c>
      <c r="C34" s="185" t="s">
        <v>206</v>
      </c>
      <c r="D34" s="46"/>
      <c r="E34" s="10"/>
      <c r="F34" s="46"/>
      <c r="G34" s="46"/>
      <c r="H34" s="10"/>
      <c r="I34" s="10"/>
      <c r="J34" s="10"/>
      <c r="K34" s="10"/>
      <c r="L34" s="10"/>
      <c r="M34" s="46"/>
      <c r="N34" s="47"/>
      <c r="O34" s="381">
        <f>IF(ÉVEK2000TŐL!I30=0,"",ÉVEK2000TŐL!I30)</f>
        <v>2142</v>
      </c>
      <c r="P34" s="391"/>
      <c r="Q34" s="391"/>
      <c r="R34" s="72"/>
      <c r="S34" s="381"/>
      <c r="T34" s="391"/>
      <c r="U34" s="391"/>
      <c r="V34" s="72"/>
      <c r="W34" s="381">
        <f>IF(ÉVEK2000TŐL!J30=0,"",ÉVEK2000TŐL!J30)</f>
      </c>
      <c r="X34" s="391"/>
      <c r="Y34" s="391"/>
      <c r="Z34" s="90"/>
      <c r="AA34" s="92" t="s">
        <v>152</v>
      </c>
    </row>
    <row r="35" spans="1:27" ht="21.75" customHeight="1">
      <c r="A35" s="223">
        <v>16</v>
      </c>
      <c r="B35" s="224" t="s">
        <v>34</v>
      </c>
      <c r="C35" s="185" t="s">
        <v>146</v>
      </c>
      <c r="D35" s="46"/>
      <c r="E35" s="10"/>
      <c r="F35" s="46"/>
      <c r="G35" s="46"/>
      <c r="H35" s="10"/>
      <c r="I35" s="10"/>
      <c r="J35" s="10"/>
      <c r="K35" s="10"/>
      <c r="L35" s="10"/>
      <c r="M35" s="46"/>
      <c r="N35" s="47"/>
      <c r="O35" s="381">
        <f>IF(ÉVEK2000TŐL!I31=0,"",ÉVEK2000TŐL!I31)</f>
      </c>
      <c r="P35" s="391"/>
      <c r="Q35" s="391"/>
      <c r="R35" s="72"/>
      <c r="S35" s="381"/>
      <c r="T35" s="391"/>
      <c r="U35" s="391"/>
      <c r="V35" s="72"/>
      <c r="W35" s="381">
        <f>IF(ÉVEK2000TŐL!J31=0,"",ÉVEK2000TŐL!J31)</f>
      </c>
      <c r="X35" s="391"/>
      <c r="Y35" s="391"/>
      <c r="Z35" s="90"/>
      <c r="AA35" s="92" t="s">
        <v>153</v>
      </c>
    </row>
    <row r="36" spans="1:27" ht="21.75" customHeight="1" thickBot="1">
      <c r="A36" s="225">
        <v>17</v>
      </c>
      <c r="B36" s="226" t="s">
        <v>34</v>
      </c>
      <c r="C36" s="186" t="s">
        <v>147</v>
      </c>
      <c r="D36" s="107"/>
      <c r="E36" s="108"/>
      <c r="F36" s="107"/>
      <c r="G36" s="107"/>
      <c r="H36" s="108"/>
      <c r="I36" s="108"/>
      <c r="J36" s="108"/>
      <c r="K36" s="108"/>
      <c r="L36" s="108"/>
      <c r="M36" s="107"/>
      <c r="N36" s="171"/>
      <c r="O36" s="393">
        <f>IF(ÉVEK2000TŐL!I32=0,"",ÉVEK2000TŐL!I32)</f>
      </c>
      <c r="P36" s="394"/>
      <c r="Q36" s="394"/>
      <c r="R36" s="174"/>
      <c r="S36" s="350"/>
      <c r="T36" s="392"/>
      <c r="U36" s="392"/>
      <c r="V36" s="174"/>
      <c r="W36" s="393">
        <f>IF(ÉVEK2000TŐL!J32=0,"",ÉVEK2000TŐL!J32)</f>
      </c>
      <c r="X36" s="394"/>
      <c r="Y36" s="394"/>
      <c r="Z36" s="138"/>
      <c r="AA36" s="92" t="s">
        <v>154</v>
      </c>
    </row>
    <row r="37" spans="1:27" s="162" customFormat="1" ht="21.75" customHeight="1" thickBot="1">
      <c r="A37" s="54" t="s">
        <v>43</v>
      </c>
      <c r="B37" s="66" t="s">
        <v>34</v>
      </c>
      <c r="C37" s="56" t="s">
        <v>207</v>
      </c>
      <c r="D37" s="159"/>
      <c r="E37" s="67"/>
      <c r="F37" s="67"/>
      <c r="G37" s="67"/>
      <c r="H37" s="159"/>
      <c r="I37" s="159"/>
      <c r="J37" s="159"/>
      <c r="K37" s="159"/>
      <c r="L37" s="159"/>
      <c r="M37" s="67"/>
      <c r="N37" s="127"/>
      <c r="O37" s="368">
        <f>ÉVEK2000TŐL!I33</f>
        <v>16654</v>
      </c>
      <c r="P37" s="374"/>
      <c r="Q37" s="374"/>
      <c r="R37" s="83"/>
      <c r="S37" s="345">
        <v>0</v>
      </c>
      <c r="T37" s="374"/>
      <c r="U37" s="374"/>
      <c r="V37" s="83"/>
      <c r="W37" s="368">
        <f>ÉVEK2000TŐL!J33</f>
        <v>15430</v>
      </c>
      <c r="X37" s="374"/>
      <c r="Y37" s="374"/>
      <c r="Z37" s="160"/>
      <c r="AA37" s="161" t="s">
        <v>155</v>
      </c>
    </row>
    <row r="38" spans="1:27" s="162" customFormat="1" ht="21.75" customHeight="1" thickBot="1">
      <c r="A38" s="94" t="s">
        <v>44</v>
      </c>
      <c r="B38" s="66" t="s">
        <v>34</v>
      </c>
      <c r="C38" s="56" t="s">
        <v>208</v>
      </c>
      <c r="D38" s="163"/>
      <c r="E38" s="67"/>
      <c r="F38" s="67"/>
      <c r="G38" s="67"/>
      <c r="H38" s="159"/>
      <c r="I38" s="159"/>
      <c r="J38" s="159"/>
      <c r="K38" s="159"/>
      <c r="L38" s="159"/>
      <c r="M38" s="67"/>
      <c r="N38" s="127"/>
      <c r="O38" s="368">
        <f>ÉVEK2000TŐL!I34</f>
        <v>-2142</v>
      </c>
      <c r="P38" s="374"/>
      <c r="Q38" s="374"/>
      <c r="R38" s="83"/>
      <c r="S38" s="368">
        <f>S22-S37</f>
        <v>0</v>
      </c>
      <c r="T38" s="374"/>
      <c r="U38" s="374"/>
      <c r="V38" s="83"/>
      <c r="W38" s="368">
        <f>ÉVEK2000TŐL!J34</f>
        <v>0</v>
      </c>
      <c r="X38" s="374"/>
      <c r="Y38" s="374"/>
      <c r="Z38" s="160"/>
      <c r="AA38" s="161" t="s">
        <v>156</v>
      </c>
    </row>
    <row r="39" spans="1:27" s="162" customFormat="1" ht="21.75" customHeight="1" thickBot="1">
      <c r="A39" s="94" t="s">
        <v>57</v>
      </c>
      <c r="B39" s="66" t="s">
        <v>34</v>
      </c>
      <c r="C39" s="56" t="s">
        <v>58</v>
      </c>
      <c r="D39" s="163"/>
      <c r="E39" s="67"/>
      <c r="F39" s="67"/>
      <c r="G39" s="67"/>
      <c r="H39" s="159"/>
      <c r="I39" s="159"/>
      <c r="J39" s="159"/>
      <c r="K39" s="159"/>
      <c r="L39" s="159"/>
      <c r="M39" s="67"/>
      <c r="N39" s="127"/>
      <c r="O39" s="397">
        <f>IF(ÉVEK2000TŐL!I35=0,"",ÉVEK2000TŐL!I35)</f>
      </c>
      <c r="P39" s="398"/>
      <c r="Q39" s="398"/>
      <c r="R39" s="83"/>
      <c r="S39" s="399"/>
      <c r="T39" s="400"/>
      <c r="U39" s="400"/>
      <c r="V39" s="83"/>
      <c r="W39" s="397">
        <f>IF(ÉVEK2000TŐL!J35=0,"",ÉVEK2000TŐL!J35)</f>
      </c>
      <c r="X39" s="398"/>
      <c r="Y39" s="398"/>
      <c r="Z39" s="160"/>
      <c r="AA39" s="161" t="s">
        <v>157</v>
      </c>
    </row>
    <row r="40" spans="1:27" s="162" customFormat="1" ht="21.75" customHeight="1" thickBot="1">
      <c r="A40" s="94" t="s">
        <v>37</v>
      </c>
      <c r="B40" s="66" t="s">
        <v>34</v>
      </c>
      <c r="C40" s="56" t="s">
        <v>209</v>
      </c>
      <c r="D40" s="163"/>
      <c r="E40" s="67"/>
      <c r="F40" s="67"/>
      <c r="G40" s="67"/>
      <c r="H40" s="159"/>
      <c r="I40" s="159"/>
      <c r="J40" s="159"/>
      <c r="K40" s="159"/>
      <c r="L40" s="159"/>
      <c r="M40" s="67"/>
      <c r="N40" s="127"/>
      <c r="O40" s="397">
        <f>ÉVEK2000TŐL!I36</f>
        <v>-2142</v>
      </c>
      <c r="P40" s="398"/>
      <c r="Q40" s="398"/>
      <c r="R40" s="83"/>
      <c r="S40" s="345">
        <f>S21-S30-S39</f>
        <v>0</v>
      </c>
      <c r="T40" s="401"/>
      <c r="U40" s="401"/>
      <c r="V40" s="83"/>
      <c r="W40" s="397">
        <f>ÉVEK2000TŐL!J36</f>
        <v>0</v>
      </c>
      <c r="X40" s="398"/>
      <c r="Y40" s="398"/>
      <c r="Z40" s="160"/>
      <c r="AA40" s="161" t="s">
        <v>158</v>
      </c>
    </row>
    <row r="41" spans="1:27" s="162" customFormat="1" ht="21.75" customHeight="1" thickBot="1">
      <c r="A41" s="54" t="s">
        <v>160</v>
      </c>
      <c r="B41" s="66" t="s">
        <v>34</v>
      </c>
      <c r="C41" s="56" t="s">
        <v>210</v>
      </c>
      <c r="D41" s="159"/>
      <c r="E41" s="67"/>
      <c r="F41" s="67"/>
      <c r="G41" s="67"/>
      <c r="H41" s="159"/>
      <c r="I41" s="159"/>
      <c r="J41" s="159"/>
      <c r="K41" s="159"/>
      <c r="L41" s="159"/>
      <c r="M41" s="67"/>
      <c r="N41" s="127"/>
      <c r="O41" s="368">
        <f>ÉVEK2000TŐL!I37</f>
        <v>-1425</v>
      </c>
      <c r="P41" s="374"/>
      <c r="Q41" s="374"/>
      <c r="R41" s="83"/>
      <c r="S41" s="345">
        <f>S38-S39</f>
        <v>0</v>
      </c>
      <c r="T41" s="349"/>
      <c r="U41" s="349"/>
      <c r="V41" s="83"/>
      <c r="W41" s="368">
        <f>ÉVEK2000TŐL!J37</f>
        <v>-1498</v>
      </c>
      <c r="X41" s="374"/>
      <c r="Y41" s="374"/>
      <c r="Z41" s="160"/>
      <c r="AA41" s="161" t="s">
        <v>247</v>
      </c>
    </row>
    <row r="42" ht="12.75">
      <c r="O42" s="21"/>
    </row>
    <row r="43" spans="1:25" ht="21" customHeight="1">
      <c r="A43" s="35" t="s">
        <v>0</v>
      </c>
      <c r="B43" s="35"/>
      <c r="C43" s="35"/>
      <c r="D43" s="237" t="str">
        <f>Fedőlap!$C$42</f>
        <v>Budapest, 2011. március 28.</v>
      </c>
      <c r="E43" s="20"/>
      <c r="F43" s="20"/>
      <c r="G43" s="20"/>
      <c r="H43" s="20"/>
      <c r="I43" s="20"/>
      <c r="J43" s="20"/>
      <c r="K43" s="20"/>
      <c r="L43" s="20"/>
      <c r="M43" s="35"/>
      <c r="N43" s="35"/>
      <c r="P43" s="80"/>
      <c r="Q43" s="80"/>
      <c r="R43" s="80"/>
      <c r="S43" s="80"/>
      <c r="T43" s="80"/>
      <c r="U43" s="80"/>
      <c r="V43" s="80"/>
      <c r="W43" s="80"/>
      <c r="X43" s="80"/>
      <c r="Y43" s="80"/>
    </row>
    <row r="44" spans="16:25" ht="12.75">
      <c r="P44" s="19" t="str">
        <f>Fedőlap!L43</f>
        <v>a szervezet vezetője</v>
      </c>
      <c r="Q44" s="19"/>
      <c r="R44" s="19"/>
      <c r="S44" s="19"/>
      <c r="T44" s="19"/>
      <c r="U44" s="19"/>
      <c r="V44" s="19"/>
      <c r="W44" s="19"/>
      <c r="X44" s="19"/>
      <c r="Y44" s="19"/>
    </row>
    <row r="45" spans="14:25" ht="15">
      <c r="N45" s="81" t="s">
        <v>35</v>
      </c>
      <c r="P45" s="19" t="str">
        <f>Fedőlap!L44</f>
        <v>(képviselője)</v>
      </c>
      <c r="Q45" s="19"/>
      <c r="R45" s="19"/>
      <c r="S45" s="19"/>
      <c r="T45" s="19"/>
      <c r="U45" s="19"/>
      <c r="V45" s="19"/>
      <c r="W45" s="19"/>
      <c r="X45" s="19"/>
      <c r="Y45" s="19"/>
    </row>
  </sheetData>
  <sheetProtection/>
  <mergeCells count="99">
    <mergeCell ref="A8:B8"/>
    <mergeCell ref="B1:C1"/>
    <mergeCell ref="R1:S1"/>
    <mergeCell ref="O15:Q15"/>
    <mergeCell ref="O12:Q12"/>
    <mergeCell ref="S12:U12"/>
    <mergeCell ref="S10:U10"/>
    <mergeCell ref="S13:U13"/>
    <mergeCell ref="W11:Y11"/>
    <mergeCell ref="O11:Q11"/>
    <mergeCell ref="O10:Q10"/>
    <mergeCell ref="W10:Y10"/>
    <mergeCell ref="S11:U11"/>
    <mergeCell ref="O18:Q18"/>
    <mergeCell ref="S18:U18"/>
    <mergeCell ref="W18:Y18"/>
    <mergeCell ref="W12:Y12"/>
    <mergeCell ref="O13:Q13"/>
    <mergeCell ref="W13:Y13"/>
    <mergeCell ref="O17:Q17"/>
    <mergeCell ref="O16:Q16"/>
    <mergeCell ref="S16:U16"/>
    <mergeCell ref="S17:U17"/>
    <mergeCell ref="W17:Y17"/>
    <mergeCell ref="O14:Q14"/>
    <mergeCell ref="S14:U14"/>
    <mergeCell ref="W14:Y14"/>
    <mergeCell ref="W16:Y16"/>
    <mergeCell ref="W19:Y19"/>
    <mergeCell ref="O31:Q31"/>
    <mergeCell ref="S31:U31"/>
    <mergeCell ref="W31:Y31"/>
    <mergeCell ref="O23:Q23"/>
    <mergeCell ref="S23:U23"/>
    <mergeCell ref="O21:Q21"/>
    <mergeCell ref="O25:Q25"/>
    <mergeCell ref="O26:Q26"/>
    <mergeCell ref="S19:U19"/>
    <mergeCell ref="O36:Q36"/>
    <mergeCell ref="S36:U36"/>
    <mergeCell ref="S26:U26"/>
    <mergeCell ref="S25:U25"/>
    <mergeCell ref="O27:Q27"/>
    <mergeCell ref="O33:Q33"/>
    <mergeCell ref="S33:U33"/>
    <mergeCell ref="O35:Q35"/>
    <mergeCell ref="S35:U35"/>
    <mergeCell ref="O29:Q29"/>
    <mergeCell ref="O38:Q38"/>
    <mergeCell ref="S38:U38"/>
    <mergeCell ref="W38:Y38"/>
    <mergeCell ref="O30:Q30"/>
    <mergeCell ref="S30:U30"/>
    <mergeCell ref="W30:Y30"/>
    <mergeCell ref="W36:Y36"/>
    <mergeCell ref="O32:Q32"/>
    <mergeCell ref="S32:U32"/>
    <mergeCell ref="W32:Y32"/>
    <mergeCell ref="O22:Q22"/>
    <mergeCell ref="S15:U15"/>
    <mergeCell ref="W15:Y15"/>
    <mergeCell ref="S21:U21"/>
    <mergeCell ref="W21:Y21"/>
    <mergeCell ref="O20:Q20"/>
    <mergeCell ref="S20:U20"/>
    <mergeCell ref="W20:Y20"/>
    <mergeCell ref="O19:Q19"/>
    <mergeCell ref="S22:U22"/>
    <mergeCell ref="O41:Q41"/>
    <mergeCell ref="S41:U41"/>
    <mergeCell ref="W41:Y41"/>
    <mergeCell ref="O40:Q40"/>
    <mergeCell ref="S40:U40"/>
    <mergeCell ref="W40:Y40"/>
    <mergeCell ref="W22:Y22"/>
    <mergeCell ref="O39:Q39"/>
    <mergeCell ref="S39:U39"/>
    <mergeCell ref="W39:Y39"/>
    <mergeCell ref="O24:Q24"/>
    <mergeCell ref="W24:Y24"/>
    <mergeCell ref="O37:Q37"/>
    <mergeCell ref="S37:U37"/>
    <mergeCell ref="W37:Y37"/>
    <mergeCell ref="W25:Y25"/>
    <mergeCell ref="W26:Y26"/>
    <mergeCell ref="S24:U24"/>
    <mergeCell ref="W23:Y23"/>
    <mergeCell ref="W27:Y27"/>
    <mergeCell ref="S27:U27"/>
    <mergeCell ref="W28:Y28"/>
    <mergeCell ref="S29:U29"/>
    <mergeCell ref="W29:Y29"/>
    <mergeCell ref="O28:Q28"/>
    <mergeCell ref="S28:U28"/>
    <mergeCell ref="W35:Y35"/>
    <mergeCell ref="W33:Y33"/>
    <mergeCell ref="O34:Q34"/>
    <mergeCell ref="S34:U34"/>
    <mergeCell ref="W34:Y34"/>
  </mergeCells>
  <printOptions horizontalCentered="1"/>
  <pageMargins left="0.15748031496062992" right="0.15748031496062992" top="0.4330708661417323" bottom="0.31496062992125984" header="0.5118110236220472" footer="0.31496062992125984"/>
  <pageSetup fitToHeight="1" fitToWidth="1" horizontalDpi="300" verticalDpi="300" orientation="portrait" paperSize="9" scale="93" r:id="rId1"/>
  <headerFooter alignWithMargins="0">
    <oddFooter>&amp;LK &amp;&amp; 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zoomScalePageLayoutView="0" workbookViewId="0" topLeftCell="A10">
      <selection activeCell="AC29" sqref="AC29"/>
    </sheetView>
  </sheetViews>
  <sheetFormatPr defaultColWidth="9.00390625" defaultRowHeight="12.75"/>
  <cols>
    <col min="1" max="1" width="5.00390625" style="0" customWidth="1"/>
    <col min="2" max="2" width="3.125" style="0" customWidth="1"/>
    <col min="3" max="3" width="2.625" style="0" customWidth="1"/>
    <col min="4" max="9" width="4.25390625" style="0" customWidth="1"/>
    <col min="10" max="10" width="5.00390625" style="0" customWidth="1"/>
    <col min="11" max="16" width="4.25390625" style="0" customWidth="1"/>
    <col min="17" max="17" width="4.75390625" style="0" customWidth="1"/>
    <col min="18" max="18" width="2.625" style="0" hidden="1" customWidth="1"/>
    <col min="19" max="19" width="8.875" style="0" customWidth="1"/>
    <col min="20" max="20" width="4.25390625" style="0" customWidth="1"/>
    <col min="21" max="21" width="3.375" style="0" customWidth="1"/>
    <col min="22" max="22" width="0.2421875" style="0" customWidth="1"/>
    <col min="23" max="23" width="5.00390625" style="0" bestFit="1" customWidth="1"/>
    <col min="24" max="24" width="4.25390625" style="0" customWidth="1"/>
    <col min="25" max="25" width="2.375" style="0" customWidth="1"/>
    <col min="26" max="26" width="2.625" style="0" customWidth="1"/>
  </cols>
  <sheetData>
    <row r="1" spans="1:26" ht="18.75" thickBot="1">
      <c r="A1" s="16">
        <f>Fedőlap!$A$1</f>
        <v>1</v>
      </c>
      <c r="B1" s="359">
        <f>Fedőlap!$B$1</f>
        <v>9</v>
      </c>
      <c r="C1" s="360"/>
      <c r="D1" s="18">
        <f>Fedőlap!$C$1</f>
        <v>6</v>
      </c>
      <c r="E1" s="18">
        <f>Fedőlap!$D$1</f>
        <v>3</v>
      </c>
      <c r="F1" s="18">
        <f>Fedőlap!$E$1</f>
        <v>8</v>
      </c>
      <c r="G1" s="18">
        <f>Fedőlap!$F$1</f>
        <v>1</v>
      </c>
      <c r="H1" s="18">
        <f>Fedőlap!$G$1</f>
        <v>6</v>
      </c>
      <c r="I1" s="17">
        <f>Fedőlap!$H$1</f>
        <v>0</v>
      </c>
      <c r="J1" s="16">
        <f>Fedőlap!$I$1</f>
        <v>9</v>
      </c>
      <c r="K1" s="18">
        <f>Fedőlap!$J$1</f>
        <v>3</v>
      </c>
      <c r="L1" s="18">
        <f>Fedőlap!$K$1</f>
        <v>1</v>
      </c>
      <c r="M1" s="17">
        <f>Fedőlap!$L$1</f>
        <v>9</v>
      </c>
      <c r="N1" s="155">
        <f>Fedőlap!$M$1</f>
        <v>5</v>
      </c>
      <c r="O1" s="158">
        <f>Fedőlap!$N$1</f>
        <v>2</v>
      </c>
      <c r="P1" s="157">
        <f>Fedőlap!$O$1</f>
        <v>9</v>
      </c>
      <c r="Q1" s="152">
        <f>Fedőlap!$P$1</f>
        <v>0</v>
      </c>
      <c r="R1" s="363">
        <f>Fedőlap!$Q$1</f>
        <v>1</v>
      </c>
      <c r="S1" s="340"/>
      <c r="T1" s="15"/>
      <c r="U1" s="1"/>
      <c r="V1" s="1"/>
      <c r="W1" s="1"/>
      <c r="X1" s="1"/>
      <c r="Y1" s="1"/>
      <c r="Z1" s="1"/>
    </row>
    <row r="2" spans="1:26" ht="12.75">
      <c r="A2" s="2" t="str">
        <f>Fedőlap!A2</f>
        <v>Statisztikai számjel</v>
      </c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1"/>
      <c r="V2" s="1"/>
      <c r="W2" s="1"/>
      <c r="X2" s="1"/>
      <c r="Y2" s="1"/>
      <c r="Z2" s="1"/>
    </row>
    <row r="3" spans="1:26" ht="12.75">
      <c r="A3" s="1"/>
      <c r="B3" s="9"/>
      <c r="C3" s="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>
      <c r="A4" s="151" t="str">
        <f>Fedőlap!$B$9</f>
        <v>Budapesti Természetbarát Sportszövetség</v>
      </c>
      <c r="B4" s="5"/>
      <c r="C4" s="5"/>
      <c r="D4" s="20"/>
      <c r="E4" s="5"/>
      <c r="F4" s="5"/>
      <c r="G4" s="5"/>
      <c r="H4" s="5"/>
      <c r="I4" s="5"/>
      <c r="J4" s="5"/>
      <c r="K4" s="5"/>
      <c r="L4" s="5"/>
      <c r="M4" s="5"/>
      <c r="N4" s="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4" t="str">
        <f>Fedőlap!A31</f>
        <v>- KÖLTSÉGVETÉSI TÁMOGATÁS FELHASZNÁLÁSA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Z5" s="21"/>
    </row>
    <row r="7" spans="20:22" ht="13.5" thickBot="1">
      <c r="T7" s="420" t="s">
        <v>164</v>
      </c>
      <c r="U7" s="421"/>
      <c r="V7" s="421"/>
    </row>
    <row r="8" spans="1:22" s="133" customFormat="1" ht="12.75" thickBot="1">
      <c r="A8" s="425" t="s">
        <v>65</v>
      </c>
      <c r="B8" s="425"/>
      <c r="C8" s="425"/>
      <c r="D8" s="428"/>
      <c r="E8" s="427" t="s">
        <v>66</v>
      </c>
      <c r="F8" s="427"/>
      <c r="G8" s="427"/>
      <c r="H8" s="427"/>
      <c r="I8" s="425" t="s">
        <v>69</v>
      </c>
      <c r="J8" s="425"/>
      <c r="K8" s="425"/>
      <c r="L8" s="425"/>
      <c r="M8" s="425"/>
      <c r="N8" s="425"/>
      <c r="O8" s="426" t="s">
        <v>70</v>
      </c>
      <c r="P8" s="426"/>
      <c r="Q8" s="426"/>
      <c r="R8" s="426"/>
      <c r="S8" s="426"/>
      <c r="T8" s="425" t="s">
        <v>73</v>
      </c>
      <c r="U8" s="425"/>
      <c r="V8" s="425"/>
    </row>
    <row r="9" spans="1:22" s="133" customFormat="1" ht="12.75" thickBot="1">
      <c r="A9" s="425"/>
      <c r="B9" s="425"/>
      <c r="C9" s="425"/>
      <c r="D9" s="428"/>
      <c r="E9" s="427" t="s">
        <v>67</v>
      </c>
      <c r="F9" s="427"/>
      <c r="G9" s="427" t="s">
        <v>68</v>
      </c>
      <c r="H9" s="427"/>
      <c r="I9" s="425"/>
      <c r="J9" s="425"/>
      <c r="K9" s="425"/>
      <c r="L9" s="425"/>
      <c r="M9" s="425"/>
      <c r="N9" s="425"/>
      <c r="O9" s="426" t="s">
        <v>71</v>
      </c>
      <c r="P9" s="426"/>
      <c r="Q9" s="426"/>
      <c r="R9" s="427" t="s">
        <v>72</v>
      </c>
      <c r="S9" s="427"/>
      <c r="T9" s="425"/>
      <c r="U9" s="425"/>
      <c r="V9" s="425"/>
    </row>
    <row r="10" spans="1:22" ht="12.75">
      <c r="A10" s="134" t="s">
        <v>269</v>
      </c>
      <c r="B10" s="135"/>
      <c r="C10" s="135"/>
      <c r="D10" s="90"/>
      <c r="E10" s="418">
        <v>40268</v>
      </c>
      <c r="F10" s="419"/>
      <c r="G10" s="416">
        <v>1873</v>
      </c>
      <c r="H10" s="417"/>
      <c r="I10" s="134" t="s">
        <v>240</v>
      </c>
      <c r="J10" s="135"/>
      <c r="K10" s="135"/>
      <c r="L10" s="135"/>
      <c r="M10" s="135"/>
      <c r="N10" s="90"/>
      <c r="O10" s="416"/>
      <c r="P10" s="422"/>
      <c r="Q10" s="417"/>
      <c r="R10" s="144"/>
      <c r="S10" s="196">
        <f>G10</f>
        <v>1873</v>
      </c>
      <c r="T10" s="416">
        <v>0</v>
      </c>
      <c r="U10" s="422"/>
      <c r="V10" s="86"/>
    </row>
    <row r="11" spans="1:22" ht="12.75">
      <c r="A11" s="134" t="s">
        <v>269</v>
      </c>
      <c r="B11" s="135"/>
      <c r="C11" s="135"/>
      <c r="D11" s="90"/>
      <c r="E11" s="418">
        <v>40305</v>
      </c>
      <c r="F11" s="419"/>
      <c r="G11" s="416">
        <v>1872</v>
      </c>
      <c r="H11" s="417"/>
      <c r="I11" s="134" t="s">
        <v>240</v>
      </c>
      <c r="J11" s="135"/>
      <c r="K11" s="135"/>
      <c r="L11" s="135"/>
      <c r="M11" s="135"/>
      <c r="N11" s="90"/>
      <c r="O11" s="411"/>
      <c r="P11" s="353"/>
      <c r="Q11" s="412"/>
      <c r="R11" s="144"/>
      <c r="S11" s="196">
        <f>G11</f>
        <v>1872</v>
      </c>
      <c r="T11" s="416">
        <f>G11-O11-S11</f>
        <v>0</v>
      </c>
      <c r="U11" s="422"/>
      <c r="V11" s="90"/>
    </row>
    <row r="12" spans="1:22" ht="12.75">
      <c r="A12" s="134" t="s">
        <v>269</v>
      </c>
      <c r="B12" s="135"/>
      <c r="C12" s="135"/>
      <c r="D12" s="90"/>
      <c r="E12" s="418">
        <v>40385</v>
      </c>
      <c r="F12" s="419"/>
      <c r="G12" s="416">
        <v>1873</v>
      </c>
      <c r="H12" s="417"/>
      <c r="I12" s="134" t="s">
        <v>240</v>
      </c>
      <c r="J12" s="135"/>
      <c r="K12" s="135"/>
      <c r="L12" s="135"/>
      <c r="M12" s="135"/>
      <c r="N12" s="90"/>
      <c r="O12" s="411"/>
      <c r="P12" s="353"/>
      <c r="Q12" s="412"/>
      <c r="R12" s="144"/>
      <c r="S12" s="196">
        <f>G12</f>
        <v>1873</v>
      </c>
      <c r="T12" s="416">
        <f>G12-O12-S12</f>
        <v>0</v>
      </c>
      <c r="U12" s="422"/>
      <c r="V12" s="90"/>
    </row>
    <row r="13" spans="1:22" ht="12.75">
      <c r="A13" s="134" t="s">
        <v>269</v>
      </c>
      <c r="B13" s="135"/>
      <c r="C13" s="135"/>
      <c r="D13" s="90"/>
      <c r="E13" s="418">
        <v>40455</v>
      </c>
      <c r="F13" s="419"/>
      <c r="G13" s="416">
        <v>1872</v>
      </c>
      <c r="H13" s="417"/>
      <c r="I13" s="134" t="s">
        <v>240</v>
      </c>
      <c r="J13" s="135"/>
      <c r="K13" s="135"/>
      <c r="L13" s="135"/>
      <c r="M13" s="135"/>
      <c r="N13" s="90"/>
      <c r="O13" s="411"/>
      <c r="P13" s="353"/>
      <c r="Q13" s="412"/>
      <c r="R13" s="144"/>
      <c r="S13" s="196">
        <f>G13</f>
        <v>1872</v>
      </c>
      <c r="T13" s="416">
        <f>G13-O13-S13</f>
        <v>0</v>
      </c>
      <c r="U13" s="422"/>
      <c r="V13" s="90"/>
    </row>
    <row r="14" spans="1:22" ht="12.75">
      <c r="A14" s="134"/>
      <c r="B14" s="135"/>
      <c r="C14" s="135"/>
      <c r="D14" s="90"/>
      <c r="E14" s="414"/>
      <c r="F14" s="415"/>
      <c r="G14" s="416"/>
      <c r="H14" s="417"/>
      <c r="I14" s="134"/>
      <c r="J14" s="135"/>
      <c r="K14" s="135"/>
      <c r="L14" s="135"/>
      <c r="M14" s="135"/>
      <c r="N14" s="90"/>
      <c r="O14" s="411"/>
      <c r="P14" s="353"/>
      <c r="Q14" s="412"/>
      <c r="R14" s="144"/>
      <c r="S14" s="196"/>
      <c r="T14" s="416">
        <f>G14-O14-S14</f>
        <v>0</v>
      </c>
      <c r="U14" s="422"/>
      <c r="V14" s="90"/>
    </row>
    <row r="15" spans="1:22" ht="12.75">
      <c r="A15" s="134"/>
      <c r="B15" s="135"/>
      <c r="C15" s="135"/>
      <c r="D15" s="90"/>
      <c r="E15" s="414"/>
      <c r="F15" s="415"/>
      <c r="G15" s="416"/>
      <c r="H15" s="417"/>
      <c r="I15" s="134"/>
      <c r="J15" s="135"/>
      <c r="K15" s="135"/>
      <c r="L15" s="135"/>
      <c r="M15" s="135"/>
      <c r="N15" s="90"/>
      <c r="O15" s="411"/>
      <c r="P15" s="353"/>
      <c r="Q15" s="412"/>
      <c r="R15" s="144"/>
      <c r="S15" s="196"/>
      <c r="T15" s="416">
        <f>G15-S15</f>
        <v>0</v>
      </c>
      <c r="U15" s="422"/>
      <c r="V15" s="90"/>
    </row>
    <row r="16" spans="1:22" ht="12.75">
      <c r="A16" s="134"/>
      <c r="B16" s="135"/>
      <c r="C16" s="135"/>
      <c r="D16" s="90"/>
      <c r="E16" s="414"/>
      <c r="F16" s="415"/>
      <c r="G16" s="416"/>
      <c r="H16" s="417"/>
      <c r="I16" s="134"/>
      <c r="J16" s="135"/>
      <c r="K16" s="135"/>
      <c r="L16" s="135"/>
      <c r="M16" s="135"/>
      <c r="N16" s="90"/>
      <c r="O16" s="411"/>
      <c r="P16" s="353"/>
      <c r="Q16" s="412"/>
      <c r="R16" s="144"/>
      <c r="S16" s="196"/>
      <c r="T16" s="416">
        <f>G16-S16</f>
        <v>0</v>
      </c>
      <c r="U16" s="422"/>
      <c r="V16" s="90"/>
    </row>
    <row r="17" spans="1:22" ht="12.75">
      <c r="A17" s="134"/>
      <c r="B17" s="135"/>
      <c r="C17" s="135"/>
      <c r="D17" s="90"/>
      <c r="E17" s="414"/>
      <c r="F17" s="415"/>
      <c r="G17" s="411"/>
      <c r="H17" s="412"/>
      <c r="I17" s="134"/>
      <c r="J17" s="135"/>
      <c r="K17" s="135"/>
      <c r="L17" s="135"/>
      <c r="M17" s="135"/>
      <c r="N17" s="90"/>
      <c r="O17" s="411"/>
      <c r="P17" s="353"/>
      <c r="Q17" s="412"/>
      <c r="R17" s="144"/>
      <c r="S17" s="146"/>
      <c r="T17" s="416">
        <f>G17-S17</f>
        <v>0</v>
      </c>
      <c r="U17" s="422"/>
      <c r="V17" s="90"/>
    </row>
    <row r="18" spans="1:22" ht="12.75">
      <c r="A18" s="134"/>
      <c r="B18" s="135"/>
      <c r="C18" s="135"/>
      <c r="D18" s="90"/>
      <c r="E18" s="328"/>
      <c r="F18" s="329"/>
      <c r="G18" s="193"/>
      <c r="H18" s="194"/>
      <c r="I18" s="134"/>
      <c r="J18" s="135"/>
      <c r="K18" s="135"/>
      <c r="L18" s="135"/>
      <c r="M18" s="135"/>
      <c r="N18" s="90"/>
      <c r="O18" s="411"/>
      <c r="P18" s="353"/>
      <c r="Q18" s="412"/>
      <c r="R18" s="144"/>
      <c r="S18" s="146"/>
      <c r="T18" s="423"/>
      <c r="U18" s="424"/>
      <c r="V18" s="90"/>
    </row>
    <row r="19" spans="1:22" ht="12.75">
      <c r="A19" s="134"/>
      <c r="B19" s="135"/>
      <c r="C19" s="135"/>
      <c r="D19" s="90"/>
      <c r="E19" s="411"/>
      <c r="F19" s="412"/>
      <c r="G19" s="411"/>
      <c r="H19" s="412"/>
      <c r="I19" s="134"/>
      <c r="J19" s="135"/>
      <c r="K19" s="135"/>
      <c r="L19" s="135"/>
      <c r="M19" s="135"/>
      <c r="N19" s="90"/>
      <c r="O19" s="411"/>
      <c r="P19" s="353"/>
      <c r="Q19" s="412"/>
      <c r="R19" s="144"/>
      <c r="S19" s="146"/>
      <c r="T19" s="411"/>
      <c r="U19" s="353"/>
      <c r="V19" s="90"/>
    </row>
    <row r="20" spans="1:22" ht="12.75">
      <c r="A20" s="134"/>
      <c r="B20" s="135"/>
      <c r="C20" s="135"/>
      <c r="D20" s="90"/>
      <c r="E20" s="411"/>
      <c r="F20" s="412"/>
      <c r="G20" s="411"/>
      <c r="H20" s="412"/>
      <c r="I20" s="134"/>
      <c r="J20" s="135"/>
      <c r="K20" s="135"/>
      <c r="L20" s="135"/>
      <c r="M20" s="135"/>
      <c r="N20" s="90"/>
      <c r="O20" s="411"/>
      <c r="P20" s="353"/>
      <c r="Q20" s="412"/>
      <c r="R20" s="144"/>
      <c r="S20" s="146"/>
      <c r="T20" s="411"/>
      <c r="U20" s="353"/>
      <c r="V20" s="90"/>
    </row>
    <row r="21" spans="1:22" ht="13.5" thickBot="1">
      <c r="A21" s="136" t="s">
        <v>134</v>
      </c>
      <c r="B21" s="137"/>
      <c r="C21" s="137"/>
      <c r="D21" s="34"/>
      <c r="E21" s="404"/>
      <c r="F21" s="405"/>
      <c r="G21" s="406">
        <f>SUM(G10:H20)</f>
        <v>7490</v>
      </c>
      <c r="H21" s="407"/>
      <c r="I21" s="136" t="s">
        <v>134</v>
      </c>
      <c r="J21" s="137"/>
      <c r="K21" s="137"/>
      <c r="L21" s="137"/>
      <c r="M21" s="137"/>
      <c r="N21" s="34"/>
      <c r="O21" s="408">
        <f>SUM(O10:Q20)</f>
        <v>0</v>
      </c>
      <c r="P21" s="409"/>
      <c r="Q21" s="410"/>
      <c r="R21" s="145"/>
      <c r="S21" s="176">
        <f>SUM(S10:S20)</f>
        <v>7490</v>
      </c>
      <c r="T21" s="408">
        <f>SUM(T10:U20)</f>
        <v>0</v>
      </c>
      <c r="U21" s="413"/>
      <c r="V21" s="34"/>
    </row>
    <row r="22" spans="1:22" ht="12.75">
      <c r="A22" s="35"/>
      <c r="B22" s="35"/>
      <c r="C22" s="35"/>
      <c r="D22" s="35"/>
      <c r="E22" s="197"/>
      <c r="F22" s="197"/>
      <c r="G22" s="198"/>
      <c r="H22" s="198"/>
      <c r="I22" s="35"/>
      <c r="J22" s="35"/>
      <c r="K22" s="35"/>
      <c r="L22" s="35"/>
      <c r="M22" s="35"/>
      <c r="N22" s="35"/>
      <c r="O22" s="199"/>
      <c r="P22" s="199"/>
      <c r="Q22" s="199"/>
      <c r="R22" s="197"/>
      <c r="S22" s="199"/>
      <c r="T22" s="199"/>
      <c r="U22" s="197"/>
      <c r="V22" s="35"/>
    </row>
    <row r="23" spans="1:22" ht="12.75">
      <c r="A23" s="35"/>
      <c r="B23" s="35"/>
      <c r="C23" s="35"/>
      <c r="D23" s="35"/>
      <c r="E23" s="197"/>
      <c r="F23" s="197"/>
      <c r="G23" s="198"/>
      <c r="H23" s="198"/>
      <c r="I23" s="35"/>
      <c r="J23" s="35"/>
      <c r="K23" s="35"/>
      <c r="L23" s="35"/>
      <c r="M23" s="35"/>
      <c r="N23" s="35"/>
      <c r="O23" s="199"/>
      <c r="P23" s="199"/>
      <c r="Q23" s="199"/>
      <c r="R23" s="197"/>
      <c r="S23" s="199"/>
      <c r="T23" s="199"/>
      <c r="U23" s="197"/>
      <c r="V23" s="35"/>
    </row>
    <row r="24" spans="1:22" ht="18" customHeight="1">
      <c r="A24" s="200"/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35"/>
    </row>
    <row r="25" spans="1:22" ht="11.25" customHeight="1">
      <c r="A25" s="200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35"/>
    </row>
    <row r="26" spans="1:22" ht="12.75">
      <c r="A26" s="35"/>
      <c r="B26" s="35"/>
      <c r="C26" s="35"/>
      <c r="D26" s="35"/>
      <c r="E26" s="197"/>
      <c r="F26" s="197"/>
      <c r="G26" s="198"/>
      <c r="H26" s="198"/>
      <c r="I26" s="35"/>
      <c r="J26" s="35"/>
      <c r="K26" s="35"/>
      <c r="L26" s="35"/>
      <c r="M26" s="35"/>
      <c r="N26" s="35"/>
      <c r="O26" s="199"/>
      <c r="P26" s="199"/>
      <c r="Q26" s="199"/>
      <c r="R26" s="197"/>
      <c r="S26" s="199"/>
      <c r="T26" s="199"/>
      <c r="U26" s="197"/>
      <c r="V26" s="35"/>
    </row>
    <row r="28" spans="1:10" ht="12.75">
      <c r="A28" s="342" t="s">
        <v>125</v>
      </c>
      <c r="B28" s="342"/>
      <c r="C28" s="342"/>
      <c r="D28" s="1"/>
      <c r="E28" s="1"/>
      <c r="F28" s="1"/>
      <c r="G28" s="1"/>
      <c r="H28" s="1"/>
      <c r="I28" s="1"/>
      <c r="J28" s="1"/>
    </row>
    <row r="29" spans="1:22" ht="12.75">
      <c r="A29" s="341" t="s">
        <v>126</v>
      </c>
      <c r="B29" s="342"/>
      <c r="C29" s="342"/>
      <c r="D29" s="342"/>
      <c r="E29" s="342"/>
      <c r="F29" s="342"/>
      <c r="G29" s="342"/>
      <c r="H29" s="342"/>
      <c r="I29" s="342"/>
      <c r="J29" s="1"/>
      <c r="U29" s="133"/>
      <c r="V29" s="133"/>
    </row>
    <row r="30" spans="1:10" s="133" customFormat="1" ht="12.75">
      <c r="A30" s="341" t="s">
        <v>128</v>
      </c>
      <c r="B30" s="342"/>
      <c r="C30" s="342"/>
      <c r="D30" s="342"/>
      <c r="E30" s="342"/>
      <c r="F30" s="342"/>
      <c r="G30" s="342"/>
      <c r="H30" s="342"/>
      <c r="I30" s="342"/>
      <c r="J30" s="342"/>
    </row>
    <row r="31" spans="1:10" s="133" customFormat="1" ht="12.75">
      <c r="A31" s="341" t="s">
        <v>127</v>
      </c>
      <c r="B31" s="342"/>
      <c r="C31" s="342"/>
      <c r="D31" s="342"/>
      <c r="E31" s="342"/>
      <c r="F31" s="342"/>
      <c r="G31" s="342"/>
      <c r="H31" s="342"/>
      <c r="I31" s="342"/>
      <c r="J31" s="342"/>
    </row>
    <row r="32" spans="1:11" s="133" customFormat="1" ht="12.75">
      <c r="A32" s="341" t="s">
        <v>129</v>
      </c>
      <c r="B32" s="342"/>
      <c r="C32" s="342"/>
      <c r="D32" s="342"/>
      <c r="E32" s="342"/>
      <c r="F32" s="342"/>
      <c r="G32" s="342"/>
      <c r="H32" s="342"/>
      <c r="I32" s="342"/>
      <c r="J32" s="342"/>
      <c r="K32" s="343"/>
    </row>
    <row r="33" ht="12.75">
      <c r="U33" s="1"/>
    </row>
    <row r="35" spans="1:20" ht="12.75">
      <c r="A35" s="133" t="s">
        <v>0</v>
      </c>
      <c r="B35" s="133"/>
      <c r="C35" s="5" t="str">
        <f>Fedőlap!C42</f>
        <v>Budapest, 2011. március 28.</v>
      </c>
      <c r="D35" s="139"/>
      <c r="E35" s="139"/>
      <c r="F35" s="139"/>
      <c r="G35" s="139"/>
      <c r="H35" s="139"/>
      <c r="I35" s="140"/>
      <c r="J35" s="133"/>
      <c r="K35" s="133"/>
      <c r="L35" s="141"/>
      <c r="M35" s="141"/>
      <c r="N35" s="141"/>
      <c r="O35" s="141"/>
      <c r="P35" s="141"/>
      <c r="Q35" s="141"/>
      <c r="R35" s="141"/>
      <c r="S35" s="141"/>
      <c r="T35" s="141"/>
    </row>
    <row r="36" spans="1:20" ht="12.75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42" t="str">
        <f>Fedőlap!L43</f>
        <v>a szervezet vezetője</v>
      </c>
      <c r="M36" s="142"/>
      <c r="N36" s="142"/>
      <c r="O36" s="142"/>
      <c r="P36" s="142"/>
      <c r="Q36" s="142"/>
      <c r="R36" s="142"/>
      <c r="S36" s="142"/>
      <c r="T36" s="142"/>
    </row>
    <row r="37" spans="1:20" ht="12.75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42" t="str">
        <f>Fedőlap!L44</f>
        <v>(képviselője)</v>
      </c>
      <c r="M37" s="142"/>
      <c r="N37" s="142"/>
      <c r="O37" s="142"/>
      <c r="P37" s="142"/>
      <c r="Q37" s="142"/>
      <c r="R37" s="142"/>
      <c r="S37" s="142"/>
      <c r="T37" s="142"/>
    </row>
    <row r="38" spans="1:20" ht="12.75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</row>
    <row r="39" spans="1:20" ht="15">
      <c r="A39" s="1"/>
      <c r="B39" s="1"/>
      <c r="C39" s="1"/>
      <c r="D39" s="1"/>
      <c r="E39" s="1"/>
      <c r="F39" s="1"/>
      <c r="G39" s="1"/>
      <c r="H39" s="1"/>
      <c r="I39" s="1"/>
      <c r="J39" s="81" t="s">
        <v>9</v>
      </c>
      <c r="K39" s="1"/>
      <c r="L39" s="1"/>
      <c r="M39" s="1"/>
      <c r="N39" s="1"/>
      <c r="O39" s="1"/>
      <c r="P39" s="1"/>
      <c r="Q39" s="1"/>
      <c r="R39" s="1"/>
      <c r="S39" s="1"/>
      <c r="T39" s="1"/>
    </row>
  </sheetData>
  <sheetProtection/>
  <mergeCells count="63">
    <mergeCell ref="E15:F15"/>
    <mergeCell ref="T15:U15"/>
    <mergeCell ref="A32:K32"/>
    <mergeCell ref="E17:F17"/>
    <mergeCell ref="G17:H17"/>
    <mergeCell ref="E19:F19"/>
    <mergeCell ref="G19:H19"/>
    <mergeCell ref="A28:C28"/>
    <mergeCell ref="A29:I29"/>
    <mergeCell ref="A30:J30"/>
    <mergeCell ref="T11:U11"/>
    <mergeCell ref="T12:U12"/>
    <mergeCell ref="O18:Q18"/>
    <mergeCell ref="A31:J31"/>
    <mergeCell ref="T16:U16"/>
    <mergeCell ref="E16:F16"/>
    <mergeCell ref="O15:Q15"/>
    <mergeCell ref="O16:Q16"/>
    <mergeCell ref="G15:H15"/>
    <mergeCell ref="G16:H16"/>
    <mergeCell ref="T10:U10"/>
    <mergeCell ref="E10:F10"/>
    <mergeCell ref="G10:H10"/>
    <mergeCell ref="O10:Q10"/>
    <mergeCell ref="E11:F11"/>
    <mergeCell ref="G11:H11"/>
    <mergeCell ref="O12:Q12"/>
    <mergeCell ref="E12:F12"/>
    <mergeCell ref="B1:C1"/>
    <mergeCell ref="I8:N9"/>
    <mergeCell ref="O8:S8"/>
    <mergeCell ref="R9:S9"/>
    <mergeCell ref="A8:D9"/>
    <mergeCell ref="E8:H8"/>
    <mergeCell ref="E9:F9"/>
    <mergeCell ref="R1:S1"/>
    <mergeCell ref="G9:H9"/>
    <mergeCell ref="O9:Q9"/>
    <mergeCell ref="T7:V7"/>
    <mergeCell ref="G20:H20"/>
    <mergeCell ref="T13:U13"/>
    <mergeCell ref="T14:U14"/>
    <mergeCell ref="T17:U17"/>
    <mergeCell ref="O17:Q17"/>
    <mergeCell ref="T18:U18"/>
    <mergeCell ref="G12:H12"/>
    <mergeCell ref="O11:Q11"/>
    <mergeCell ref="T8:V9"/>
    <mergeCell ref="E14:F14"/>
    <mergeCell ref="G14:H14"/>
    <mergeCell ref="O14:Q14"/>
    <mergeCell ref="G13:H13"/>
    <mergeCell ref="O13:Q13"/>
    <mergeCell ref="E13:F13"/>
    <mergeCell ref="T21:U21"/>
    <mergeCell ref="T19:U19"/>
    <mergeCell ref="T20:U20"/>
    <mergeCell ref="O19:Q19"/>
    <mergeCell ref="E21:F21"/>
    <mergeCell ref="G21:H21"/>
    <mergeCell ref="O21:Q21"/>
    <mergeCell ref="O20:Q20"/>
    <mergeCell ref="E20:F20"/>
  </mergeCells>
  <printOptions/>
  <pageMargins left="0.59" right="0.34" top="1" bottom="1" header="0.5" footer="0.5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.00390625" style="0" customWidth="1"/>
    <col min="2" max="2" width="2.375" style="0" customWidth="1"/>
    <col min="3" max="3" width="2.625" style="0" customWidth="1"/>
    <col min="4" max="14" width="4.25390625" style="0" customWidth="1"/>
    <col min="15" max="15" width="4.875" style="0" customWidth="1"/>
    <col min="16" max="16" width="3.375" style="0" customWidth="1"/>
    <col min="17" max="17" width="4.00390625" style="0" customWidth="1"/>
    <col min="18" max="18" width="3.25390625" style="0" customWidth="1"/>
    <col min="19" max="19" width="2.25390625" style="0" customWidth="1"/>
    <col min="20" max="20" width="4.25390625" style="0" customWidth="1"/>
    <col min="21" max="21" width="2.375" style="0" customWidth="1"/>
    <col min="22" max="22" width="2.625" style="0" customWidth="1"/>
  </cols>
  <sheetData>
    <row r="1" spans="1:22" ht="18.75" thickBot="1">
      <c r="A1" s="16">
        <f>Fedőlap!$A$1</f>
        <v>1</v>
      </c>
      <c r="B1" s="359">
        <f>Fedőlap!$B$1</f>
        <v>9</v>
      </c>
      <c r="C1" s="360"/>
      <c r="D1" s="18">
        <f>Fedőlap!$C$1</f>
        <v>6</v>
      </c>
      <c r="E1" s="18">
        <f>Fedőlap!$D$1</f>
        <v>3</v>
      </c>
      <c r="F1" s="18">
        <f>Fedőlap!$E$1</f>
        <v>8</v>
      </c>
      <c r="G1" s="18">
        <f>Fedőlap!$F$1</f>
        <v>1</v>
      </c>
      <c r="H1" s="18">
        <f>Fedőlap!$G$1</f>
        <v>6</v>
      </c>
      <c r="I1" s="17">
        <f>Fedőlap!$H$1</f>
        <v>0</v>
      </c>
      <c r="J1" s="16">
        <f>Fedőlap!$I$1</f>
        <v>9</v>
      </c>
      <c r="K1" s="18">
        <f>Fedőlap!$J$1</f>
        <v>3</v>
      </c>
      <c r="L1" s="18">
        <f>Fedőlap!$K$1</f>
        <v>1</v>
      </c>
      <c r="M1" s="17">
        <f>Fedőlap!$L$1</f>
        <v>9</v>
      </c>
      <c r="N1" s="155">
        <f>Fedőlap!$M$1</f>
        <v>5</v>
      </c>
      <c r="O1" s="158">
        <f>Fedőlap!$N$1</f>
        <v>2</v>
      </c>
      <c r="P1" s="157">
        <f>Fedőlap!$O$1</f>
        <v>9</v>
      </c>
      <c r="Q1" s="152">
        <f>Fedőlap!$P$1</f>
        <v>0</v>
      </c>
      <c r="R1" s="363">
        <f>Fedőlap!$Q$1</f>
        <v>1</v>
      </c>
      <c r="S1" s="340"/>
      <c r="T1" s="15"/>
      <c r="U1" s="1"/>
      <c r="V1" s="1"/>
    </row>
    <row r="2" spans="1:22" ht="12.75">
      <c r="A2" s="2" t="str">
        <f>Fedőlap!A2</f>
        <v>Statisztikai számjel</v>
      </c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1"/>
      <c r="V2" s="1"/>
    </row>
    <row r="3" spans="1:22" ht="12.75">
      <c r="A3" s="1"/>
      <c r="B3" s="9"/>
      <c r="C3" s="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8">
      <c r="A4" s="151" t="str">
        <f>Fedőlap!$B$9</f>
        <v>Budapesti Természetbarát Sportszövetség</v>
      </c>
      <c r="B4" s="5"/>
      <c r="C4" s="5"/>
      <c r="D4" s="20"/>
      <c r="E4" s="5"/>
      <c r="F4" s="5"/>
      <c r="G4" s="5"/>
      <c r="H4" s="5"/>
      <c r="I4" s="5"/>
      <c r="J4" s="5"/>
      <c r="K4" s="5"/>
      <c r="L4" s="5"/>
      <c r="M4" s="5"/>
      <c r="N4" s="1"/>
      <c r="O4" s="1"/>
      <c r="P4" s="1"/>
      <c r="Q4" s="1"/>
      <c r="R4" s="1"/>
      <c r="S4" s="1"/>
      <c r="T4" s="1"/>
      <c r="U4" s="1"/>
      <c r="V4" s="1"/>
    </row>
    <row r="5" spans="1:13" ht="12.75">
      <c r="A5" s="4" t="str">
        <f>Fedőlap!A32</f>
        <v>- KIMUTATÁS A VAGYON FELHASZNÁLÁSRÓL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8" spans="19:22" ht="13.5" thickBot="1">
      <c r="S8" s="465" t="s">
        <v>94</v>
      </c>
      <c r="T8" s="465"/>
      <c r="U8" s="465"/>
      <c r="V8" s="465"/>
    </row>
    <row r="9" spans="1:22" ht="13.5" thickBot="1">
      <c r="A9" s="426" t="s">
        <v>74</v>
      </c>
      <c r="B9" s="426"/>
      <c r="C9" s="426"/>
      <c r="D9" s="426"/>
      <c r="E9" s="426"/>
      <c r="F9" s="459" t="s">
        <v>75</v>
      </c>
      <c r="G9" s="460"/>
      <c r="H9" s="460"/>
      <c r="I9" s="461"/>
      <c r="J9" s="458" t="s">
        <v>76</v>
      </c>
      <c r="K9" s="458"/>
      <c r="L9" s="458"/>
      <c r="M9" s="458"/>
      <c r="N9" s="426" t="s">
        <v>77</v>
      </c>
      <c r="O9" s="426"/>
      <c r="P9" s="426"/>
      <c r="Q9" s="426"/>
      <c r="R9" s="426"/>
      <c r="S9" s="458" t="s">
        <v>78</v>
      </c>
      <c r="T9" s="458"/>
      <c r="U9" s="458"/>
      <c r="V9" s="458"/>
    </row>
    <row r="10" spans="1:22" ht="13.5" thickBot="1">
      <c r="A10" s="426"/>
      <c r="B10" s="426"/>
      <c r="C10" s="426"/>
      <c r="D10" s="426"/>
      <c r="E10" s="426"/>
      <c r="F10" s="462"/>
      <c r="G10" s="463"/>
      <c r="H10" s="463"/>
      <c r="I10" s="464"/>
      <c r="J10" s="458"/>
      <c r="K10" s="458"/>
      <c r="L10" s="458"/>
      <c r="M10" s="458"/>
      <c r="N10" s="426" t="s">
        <v>79</v>
      </c>
      <c r="O10" s="426"/>
      <c r="P10" s="426" t="s">
        <v>80</v>
      </c>
      <c r="Q10" s="426"/>
      <c r="R10" s="426"/>
      <c r="S10" s="458"/>
      <c r="T10" s="458"/>
      <c r="U10" s="458"/>
      <c r="V10" s="458"/>
    </row>
    <row r="11" spans="1:22" ht="22.5" customHeight="1" thickBot="1">
      <c r="A11" s="470" t="s">
        <v>221</v>
      </c>
      <c r="B11" s="471"/>
      <c r="C11" s="471"/>
      <c r="D11" s="471"/>
      <c r="E11" s="472"/>
      <c r="F11" s="429">
        <f>ÉVEK2000TŐL!I54</f>
        <v>123</v>
      </c>
      <c r="G11" s="430"/>
      <c r="H11" s="430"/>
      <c r="I11" s="431"/>
      <c r="J11" s="429">
        <f>ÉVEK2000TŐL!I54</f>
        <v>123</v>
      </c>
      <c r="K11" s="430"/>
      <c r="L11" s="430"/>
      <c r="M11" s="431"/>
      <c r="N11" s="437">
        <f>IF(F11=0," ",J11/F11)</f>
        <v>1</v>
      </c>
      <c r="O11" s="438"/>
      <c r="P11" s="439">
        <f>J11-F11</f>
        <v>0</v>
      </c>
      <c r="Q11" s="432"/>
      <c r="R11" s="433"/>
      <c r="S11" s="434"/>
      <c r="T11" s="435"/>
      <c r="U11" s="435"/>
      <c r="V11" s="436"/>
    </row>
    <row r="12" spans="1:22" ht="22.5" customHeight="1" thickBot="1">
      <c r="A12" s="470" t="s">
        <v>118</v>
      </c>
      <c r="B12" s="471"/>
      <c r="C12" s="471"/>
      <c r="D12" s="471"/>
      <c r="E12" s="472"/>
      <c r="F12" s="429">
        <f>ÉVEK2000TŐL!I55</f>
        <v>8214</v>
      </c>
      <c r="G12" s="432"/>
      <c r="H12" s="432"/>
      <c r="I12" s="433"/>
      <c r="J12" s="429">
        <f>ÉVEK2000TŐL!J55</f>
        <v>4647</v>
      </c>
      <c r="K12" s="432"/>
      <c r="L12" s="432"/>
      <c r="M12" s="433"/>
      <c r="N12" s="437">
        <f>IF(F12=0," ",J12/F12)</f>
        <v>0.5657414170927685</v>
      </c>
      <c r="O12" s="438"/>
      <c r="P12" s="439">
        <f>J12-F12</f>
        <v>-3567</v>
      </c>
      <c r="Q12" s="432"/>
      <c r="R12" s="433"/>
      <c r="S12" s="434"/>
      <c r="T12" s="435"/>
      <c r="U12" s="435"/>
      <c r="V12" s="436"/>
    </row>
    <row r="13" spans="1:22" ht="41.25" customHeight="1" thickBot="1">
      <c r="A13" s="473" t="s">
        <v>119</v>
      </c>
      <c r="B13" s="467"/>
      <c r="C13" s="467"/>
      <c r="D13" s="467"/>
      <c r="E13" s="468"/>
      <c r="F13" s="446"/>
      <c r="G13" s="447"/>
      <c r="H13" s="447"/>
      <c r="I13" s="448"/>
      <c r="J13" s="455"/>
      <c r="K13" s="456"/>
      <c r="L13" s="456"/>
      <c r="M13" s="457"/>
      <c r="N13" s="437"/>
      <c r="O13" s="438"/>
      <c r="P13" s="454"/>
      <c r="Q13" s="432"/>
      <c r="R13" s="433"/>
      <c r="S13" s="443"/>
      <c r="T13" s="444"/>
      <c r="U13" s="444"/>
      <c r="V13" s="445"/>
    </row>
    <row r="14" spans="1:22" ht="39" customHeight="1" thickBot="1">
      <c r="A14" s="466" t="s">
        <v>120</v>
      </c>
      <c r="B14" s="467"/>
      <c r="C14" s="467"/>
      <c r="D14" s="467"/>
      <c r="E14" s="468"/>
      <c r="F14" s="429">
        <f>IF(ÉVEK2000TŐL!I58&lt;0,ÉVEK2000TŐL!I58," ")</f>
        <v>-1425</v>
      </c>
      <c r="G14" s="432"/>
      <c r="H14" s="432"/>
      <c r="I14" s="433"/>
      <c r="J14" s="429">
        <f>IF(ÉVEK2000TŐL!J58&lt;0,ÉVEK2000TŐL!J58," ")</f>
        <v>-1498</v>
      </c>
      <c r="K14" s="432"/>
      <c r="L14" s="432"/>
      <c r="M14" s="433"/>
      <c r="N14" s="477">
        <f>IF(F14=" "," ",J14/F14)</f>
        <v>1.0512280701754386</v>
      </c>
      <c r="O14" s="478"/>
      <c r="P14" s="439">
        <f>IF(F14=" "," ",J14-F14)</f>
        <v>-73</v>
      </c>
      <c r="Q14" s="432"/>
      <c r="R14" s="433"/>
      <c r="S14" s="434"/>
      <c r="T14" s="435"/>
      <c r="U14" s="435"/>
      <c r="V14" s="436"/>
    </row>
    <row r="15" spans="1:22" ht="39" customHeight="1" thickBot="1">
      <c r="A15" s="466" t="s">
        <v>121</v>
      </c>
      <c r="B15" s="467"/>
      <c r="C15" s="467"/>
      <c r="D15" s="467"/>
      <c r="E15" s="468"/>
      <c r="F15" s="429">
        <f>IF(ÉVEK2000TŐL!I59&lt;0,ÉVEK2000TŐL!I59," ")</f>
        <v>-2142</v>
      </c>
      <c r="G15" s="432"/>
      <c r="H15" s="432"/>
      <c r="I15" s="433"/>
      <c r="J15" s="429" t="str">
        <f>IF(ÉVEK2000TŐL!J59&lt;0,ÉVEK2000TŐL!J59," ")</f>
        <v> </v>
      </c>
      <c r="K15" s="432"/>
      <c r="L15" s="432"/>
      <c r="M15" s="433"/>
      <c r="N15" s="477"/>
      <c r="O15" s="478"/>
      <c r="P15" s="439"/>
      <c r="Q15" s="432"/>
      <c r="R15" s="433"/>
      <c r="S15" s="434"/>
      <c r="T15" s="435"/>
      <c r="U15" s="435"/>
      <c r="V15" s="436"/>
    </row>
    <row r="16" spans="1:22" ht="22.5" customHeight="1" thickBot="1">
      <c r="A16" s="469" t="s">
        <v>122</v>
      </c>
      <c r="B16" s="441"/>
      <c r="C16" s="441"/>
      <c r="D16" s="441"/>
      <c r="E16" s="442"/>
      <c r="F16" s="440"/>
      <c r="G16" s="441"/>
      <c r="H16" s="441"/>
      <c r="I16" s="442"/>
      <c r="J16" s="440"/>
      <c r="K16" s="441"/>
      <c r="L16" s="441"/>
      <c r="M16" s="442"/>
      <c r="N16" s="449" t="str">
        <f>IF(F16=0," ",J16/F16)</f>
        <v> </v>
      </c>
      <c r="O16" s="450"/>
      <c r="P16" s="451">
        <f>J16-F16</f>
        <v>0</v>
      </c>
      <c r="Q16" s="452"/>
      <c r="R16" s="453"/>
      <c r="S16" s="474"/>
      <c r="T16" s="475"/>
      <c r="U16" s="475"/>
      <c r="V16" s="476"/>
    </row>
    <row r="23" spans="1:20" ht="12.75">
      <c r="A23" s="133" t="s">
        <v>0</v>
      </c>
      <c r="B23" s="133"/>
      <c r="C23" s="5" t="str">
        <f>Fedőlap!C42</f>
        <v>Budapest, 2011. március 28.</v>
      </c>
      <c r="D23" s="139"/>
      <c r="E23" s="139"/>
      <c r="F23" s="139"/>
      <c r="G23" s="139"/>
      <c r="H23" s="139"/>
      <c r="I23" s="140"/>
      <c r="J23" s="133"/>
      <c r="K23" s="133"/>
      <c r="L23" s="141"/>
      <c r="M23" s="141"/>
      <c r="N23" s="141"/>
      <c r="O23" s="141"/>
      <c r="P23" s="141"/>
      <c r="Q23" s="141"/>
      <c r="R23" s="141"/>
      <c r="S23" s="141"/>
      <c r="T23" s="141"/>
    </row>
    <row r="24" spans="1:20" ht="12.75">
      <c r="A24" s="133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42" t="str">
        <f>Fedőlap!L43</f>
        <v>a szervezet vezetője</v>
      </c>
      <c r="M24" s="142"/>
      <c r="N24" s="142"/>
      <c r="O24" s="142"/>
      <c r="P24" s="142"/>
      <c r="Q24" s="142"/>
      <c r="R24" s="142"/>
      <c r="S24" s="142"/>
      <c r="T24" s="142"/>
    </row>
    <row r="25" spans="1:20" ht="12.75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42" t="str">
        <f>Fedőlap!L44</f>
        <v>(képviselője)</v>
      </c>
      <c r="M25" s="142"/>
      <c r="N25" s="142"/>
      <c r="O25" s="142"/>
      <c r="P25" s="142"/>
      <c r="Q25" s="142"/>
      <c r="R25" s="142"/>
      <c r="S25" s="142"/>
      <c r="T25" s="142"/>
    </row>
    <row r="26" spans="1:20" ht="12.75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</row>
    <row r="27" spans="1:20" ht="15">
      <c r="A27" s="1"/>
      <c r="B27" s="1"/>
      <c r="C27" s="1"/>
      <c r="D27" s="1"/>
      <c r="E27" s="1"/>
      <c r="F27" s="1"/>
      <c r="G27" s="1"/>
      <c r="H27" s="1"/>
      <c r="I27" s="1"/>
      <c r="J27" s="81" t="s">
        <v>9</v>
      </c>
      <c r="K27" s="1"/>
      <c r="L27" s="1"/>
      <c r="M27" s="1"/>
      <c r="N27" s="1"/>
      <c r="O27" s="1"/>
      <c r="P27" s="1"/>
      <c r="Q27" s="1"/>
      <c r="R27" s="1"/>
      <c r="S27" s="1"/>
      <c r="T27" s="1"/>
    </row>
  </sheetData>
  <sheetProtection/>
  <mergeCells count="46">
    <mergeCell ref="S14:V14"/>
    <mergeCell ref="S15:V15"/>
    <mergeCell ref="S16:V16"/>
    <mergeCell ref="F14:I14"/>
    <mergeCell ref="F15:I15"/>
    <mergeCell ref="J15:M15"/>
    <mergeCell ref="N15:O15"/>
    <mergeCell ref="J14:M14"/>
    <mergeCell ref="N14:O14"/>
    <mergeCell ref="P15:R15"/>
    <mergeCell ref="A14:E14"/>
    <mergeCell ref="A15:E15"/>
    <mergeCell ref="A16:E16"/>
    <mergeCell ref="A11:E11"/>
    <mergeCell ref="A12:E12"/>
    <mergeCell ref="A13:E13"/>
    <mergeCell ref="B1:C1"/>
    <mergeCell ref="A9:E10"/>
    <mergeCell ref="J9:M10"/>
    <mergeCell ref="N9:R9"/>
    <mergeCell ref="F9:I10"/>
    <mergeCell ref="N10:O10"/>
    <mergeCell ref="P10:R10"/>
    <mergeCell ref="R1:S1"/>
    <mergeCell ref="S8:V8"/>
    <mergeCell ref="S9:V10"/>
    <mergeCell ref="F16:I16"/>
    <mergeCell ref="J16:M16"/>
    <mergeCell ref="S13:V13"/>
    <mergeCell ref="F13:I13"/>
    <mergeCell ref="N16:O16"/>
    <mergeCell ref="P16:R16"/>
    <mergeCell ref="P14:R14"/>
    <mergeCell ref="N13:O13"/>
    <mergeCell ref="P13:R13"/>
    <mergeCell ref="J13:M13"/>
    <mergeCell ref="F11:I11"/>
    <mergeCell ref="F12:I12"/>
    <mergeCell ref="S12:V12"/>
    <mergeCell ref="J11:M11"/>
    <mergeCell ref="N11:O11"/>
    <mergeCell ref="P11:R11"/>
    <mergeCell ref="J12:M12"/>
    <mergeCell ref="N12:O12"/>
    <mergeCell ref="P12:R12"/>
    <mergeCell ref="S11:V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PageLayoutView="0" workbookViewId="0" topLeftCell="A3">
      <selection activeCell="A4" sqref="A4"/>
    </sheetView>
  </sheetViews>
  <sheetFormatPr defaultColWidth="9.00390625" defaultRowHeight="12.75"/>
  <cols>
    <col min="1" max="1" width="5.00390625" style="0" customWidth="1"/>
    <col min="2" max="2" width="2.375" style="0" customWidth="1"/>
    <col min="3" max="3" width="2.625" style="0" customWidth="1"/>
    <col min="4" max="5" width="4.25390625" style="0" customWidth="1"/>
    <col min="6" max="6" width="5.00390625" style="0" customWidth="1"/>
    <col min="7" max="17" width="4.25390625" style="0" customWidth="1"/>
    <col min="18" max="18" width="2.625" style="0" customWidth="1"/>
    <col min="19" max="19" width="3.375" style="0" customWidth="1"/>
    <col min="20" max="20" width="4.25390625" style="0" customWidth="1"/>
    <col min="21" max="21" width="2.375" style="0" customWidth="1"/>
    <col min="22" max="22" width="2.625" style="0" customWidth="1"/>
  </cols>
  <sheetData>
    <row r="1" spans="1:22" ht="18.75" thickBot="1">
      <c r="A1" s="16">
        <f>Fedőlap!$A$1</f>
        <v>1</v>
      </c>
      <c r="B1" s="359">
        <f>Fedőlap!$B$1</f>
        <v>9</v>
      </c>
      <c r="C1" s="360"/>
      <c r="D1" s="18">
        <f>Fedőlap!$C$1</f>
        <v>6</v>
      </c>
      <c r="E1" s="18">
        <f>Fedőlap!$D$1</f>
        <v>3</v>
      </c>
      <c r="F1" s="18">
        <f>Fedőlap!$E$1</f>
        <v>8</v>
      </c>
      <c r="G1" s="18">
        <f>Fedőlap!$F$1</f>
        <v>1</v>
      </c>
      <c r="H1" s="18">
        <f>Fedőlap!$G$1</f>
        <v>6</v>
      </c>
      <c r="I1" s="17">
        <f>Fedőlap!$H$1</f>
        <v>0</v>
      </c>
      <c r="J1" s="16">
        <f>Fedőlap!$I$1</f>
        <v>9</v>
      </c>
      <c r="K1" s="18">
        <f>Fedőlap!$J$1</f>
        <v>3</v>
      </c>
      <c r="L1" s="18">
        <f>Fedőlap!$K$1</f>
        <v>1</v>
      </c>
      <c r="M1" s="17">
        <f>Fedőlap!$L$1</f>
        <v>9</v>
      </c>
      <c r="N1" s="155">
        <f>Fedőlap!$M$1</f>
        <v>5</v>
      </c>
      <c r="O1" s="158">
        <f>Fedőlap!$N$1</f>
        <v>2</v>
      </c>
      <c r="P1" s="157">
        <f>Fedőlap!$O$1</f>
        <v>9</v>
      </c>
      <c r="Q1" s="152">
        <f>Fedőlap!$P$1</f>
        <v>0</v>
      </c>
      <c r="R1" s="363">
        <f>Fedőlap!$Q$1</f>
        <v>1</v>
      </c>
      <c r="S1" s="340"/>
      <c r="T1" s="1"/>
      <c r="U1" s="1"/>
      <c r="V1" s="1"/>
    </row>
    <row r="2" spans="1:22" ht="12.75">
      <c r="A2" s="2" t="str">
        <f>Fedőlap!A2</f>
        <v>Statisztikai számjel</v>
      </c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1"/>
      <c r="V2" s="1"/>
    </row>
    <row r="3" spans="1:22" ht="12.75">
      <c r="A3" s="1"/>
      <c r="B3" s="9"/>
      <c r="C3" s="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8">
      <c r="A4" s="151" t="str">
        <f>Fedőlap!$B$9</f>
        <v>Budapesti Természetbarát Sportszövetség</v>
      </c>
      <c r="B4" s="5"/>
      <c r="C4" s="5"/>
      <c r="D4" s="20"/>
      <c r="E4" s="5"/>
      <c r="F4" s="5"/>
      <c r="G4" s="5"/>
      <c r="H4" s="5"/>
      <c r="I4" s="5"/>
      <c r="J4" s="5"/>
      <c r="K4" s="5"/>
      <c r="L4" s="5"/>
      <c r="M4" s="5"/>
      <c r="N4" s="1"/>
      <c r="O4" s="1"/>
      <c r="P4" s="1"/>
      <c r="Q4" s="1"/>
      <c r="R4" s="1"/>
      <c r="S4" s="1"/>
      <c r="T4" s="1"/>
      <c r="U4" s="1"/>
      <c r="V4" s="1"/>
    </row>
    <row r="5" spans="1:13" ht="12.75">
      <c r="A5" s="4" t="str">
        <f>Fedőlap!A33</f>
        <v>- KIMUTATÁS A CÉL SZERINTI  JUTTATÁSRÓL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7" spans="19:22" ht="13.5" thickBot="1">
      <c r="S7" s="465" t="s">
        <v>164</v>
      </c>
      <c r="T7" s="465"/>
      <c r="U7" s="465"/>
      <c r="V7" s="465"/>
    </row>
    <row r="8" spans="1:22" ht="13.5" thickBot="1">
      <c r="A8" s="425" t="s">
        <v>81</v>
      </c>
      <c r="B8" s="425"/>
      <c r="C8" s="425"/>
      <c r="D8" s="425"/>
      <c r="E8" s="425"/>
      <c r="F8" s="425"/>
      <c r="G8" s="426" t="s">
        <v>82</v>
      </c>
      <c r="H8" s="426"/>
      <c r="I8" s="426"/>
      <c r="J8" s="426"/>
      <c r="K8" s="426"/>
      <c r="L8" s="426"/>
      <c r="M8" s="426"/>
      <c r="N8" s="426" t="s">
        <v>77</v>
      </c>
      <c r="O8" s="426"/>
      <c r="P8" s="426"/>
      <c r="Q8" s="426"/>
      <c r="R8" s="426"/>
      <c r="S8" s="529" t="s">
        <v>78</v>
      </c>
      <c r="T8" s="529"/>
      <c r="U8" s="529"/>
      <c r="V8" s="529"/>
    </row>
    <row r="9" spans="1:22" ht="13.5" thickBot="1">
      <c r="A9" s="425"/>
      <c r="B9" s="425"/>
      <c r="C9" s="425"/>
      <c r="D9" s="425"/>
      <c r="E9" s="425"/>
      <c r="F9" s="425"/>
      <c r="G9" s="426" t="s">
        <v>83</v>
      </c>
      <c r="H9" s="426"/>
      <c r="I9" s="426"/>
      <c r="J9" s="426"/>
      <c r="K9" s="426" t="s">
        <v>72</v>
      </c>
      <c r="L9" s="426"/>
      <c r="M9" s="426"/>
      <c r="N9" s="426" t="s">
        <v>79</v>
      </c>
      <c r="O9" s="426"/>
      <c r="P9" s="426" t="s">
        <v>80</v>
      </c>
      <c r="Q9" s="426"/>
      <c r="R9" s="426"/>
      <c r="S9" s="529"/>
      <c r="T9" s="529"/>
      <c r="U9" s="529"/>
      <c r="V9" s="529"/>
    </row>
    <row r="10" spans="1:22" ht="27.75" customHeight="1" thickBot="1">
      <c r="A10" s="539" t="s">
        <v>84</v>
      </c>
      <c r="B10" s="540"/>
      <c r="C10" s="540"/>
      <c r="D10" s="540"/>
      <c r="E10" s="540"/>
      <c r="F10" s="541"/>
      <c r="G10" s="505">
        <f>G11+G14</f>
        <v>0</v>
      </c>
      <c r="H10" s="506"/>
      <c r="I10" s="506"/>
      <c r="J10" s="507"/>
      <c r="K10" s="505">
        <f>K11+K14</f>
        <v>0</v>
      </c>
      <c r="L10" s="506"/>
      <c r="M10" s="507"/>
      <c r="N10" s="488" t="str">
        <f>IF(G10=0," ",K10/G10)</f>
        <v> </v>
      </c>
      <c r="O10" s="535"/>
      <c r="P10" s="532">
        <f>K10-G10</f>
        <v>0</v>
      </c>
      <c r="Q10" s="494"/>
      <c r="R10" s="495"/>
      <c r="S10" s="548"/>
      <c r="T10" s="549"/>
      <c r="U10" s="549"/>
      <c r="V10" s="550"/>
    </row>
    <row r="11" spans="1:22" ht="20.25" customHeight="1" thickBot="1">
      <c r="A11" s="542" t="s">
        <v>87</v>
      </c>
      <c r="B11" s="543"/>
      <c r="C11" s="543"/>
      <c r="D11" s="543"/>
      <c r="E11" s="543"/>
      <c r="F11" s="544"/>
      <c r="G11" s="502">
        <f>G12+G13</f>
        <v>0</v>
      </c>
      <c r="H11" s="503"/>
      <c r="I11" s="503"/>
      <c r="J11" s="504"/>
      <c r="K11" s="502">
        <f>K12+K13</f>
        <v>0</v>
      </c>
      <c r="L11" s="503"/>
      <c r="M11" s="504"/>
      <c r="N11" s="488" t="str">
        <f>IF(G11=0," ",K11/G11)</f>
        <v> </v>
      </c>
      <c r="O11" s="535"/>
      <c r="P11" s="502">
        <f aca="true" t="shared" si="0" ref="P11:P18">K11-G11</f>
        <v>0</v>
      </c>
      <c r="Q11" s="503"/>
      <c r="R11" s="504"/>
      <c r="S11" s="551"/>
      <c r="T11" s="552"/>
      <c r="U11" s="552"/>
      <c r="V11" s="553"/>
    </row>
    <row r="12" spans="1:22" ht="13.5" thickBot="1">
      <c r="A12" s="499" t="s">
        <v>86</v>
      </c>
      <c r="B12" s="500"/>
      <c r="C12" s="500"/>
      <c r="D12" s="500"/>
      <c r="E12" s="500"/>
      <c r="F12" s="501"/>
      <c r="G12" s="496"/>
      <c r="H12" s="530"/>
      <c r="I12" s="530"/>
      <c r="J12" s="531"/>
      <c r="K12" s="496"/>
      <c r="L12" s="497"/>
      <c r="M12" s="498"/>
      <c r="N12" s="488" t="str">
        <f aca="true" t="shared" si="1" ref="N12:N17">IF(G12=0," ",K12/G12)</f>
        <v> </v>
      </c>
      <c r="O12" s="535"/>
      <c r="P12" s="496">
        <f t="shared" si="0"/>
        <v>0</v>
      </c>
      <c r="Q12" s="530"/>
      <c r="R12" s="531"/>
      <c r="S12" s="511"/>
      <c r="T12" s="512"/>
      <c r="U12" s="512"/>
      <c r="V12" s="513"/>
    </row>
    <row r="13" spans="1:22" ht="13.5" thickBot="1">
      <c r="A13" s="536" t="s">
        <v>85</v>
      </c>
      <c r="B13" s="537"/>
      <c r="C13" s="537"/>
      <c r="D13" s="537"/>
      <c r="E13" s="537"/>
      <c r="F13" s="538"/>
      <c r="G13" s="532"/>
      <c r="H13" s="494"/>
      <c r="I13" s="494"/>
      <c r="J13" s="495"/>
      <c r="K13" s="496"/>
      <c r="L13" s="497"/>
      <c r="M13" s="498"/>
      <c r="N13" s="488" t="str">
        <f t="shared" si="1"/>
        <v> </v>
      </c>
      <c r="O13" s="535"/>
      <c r="P13" s="496">
        <f t="shared" si="0"/>
        <v>0</v>
      </c>
      <c r="Q13" s="530"/>
      <c r="R13" s="531"/>
      <c r="S13" s="511"/>
      <c r="T13" s="512"/>
      <c r="U13" s="512"/>
      <c r="V13" s="513"/>
    </row>
    <row r="14" spans="1:22" ht="26.25" customHeight="1" thickBot="1">
      <c r="A14" s="545" t="s">
        <v>88</v>
      </c>
      <c r="B14" s="546"/>
      <c r="C14" s="546"/>
      <c r="D14" s="546"/>
      <c r="E14" s="546"/>
      <c r="F14" s="547"/>
      <c r="G14" s="480">
        <f>G15+G16</f>
        <v>0</v>
      </c>
      <c r="H14" s="481"/>
      <c r="I14" s="481"/>
      <c r="J14" s="482"/>
      <c r="K14" s="480">
        <f>K15+K16</f>
        <v>0</v>
      </c>
      <c r="L14" s="481"/>
      <c r="M14" s="482"/>
      <c r="N14" s="488" t="str">
        <f t="shared" si="1"/>
        <v> </v>
      </c>
      <c r="O14" s="535"/>
      <c r="P14" s="480">
        <f t="shared" si="0"/>
        <v>0</v>
      </c>
      <c r="Q14" s="481"/>
      <c r="R14" s="482"/>
      <c r="S14" s="515"/>
      <c r="T14" s="444"/>
      <c r="U14" s="444"/>
      <c r="V14" s="445"/>
    </row>
    <row r="15" spans="1:22" ht="13.5" thickBot="1">
      <c r="A15" s="499" t="s">
        <v>86</v>
      </c>
      <c r="B15" s="500"/>
      <c r="C15" s="500"/>
      <c r="D15" s="500"/>
      <c r="E15" s="500"/>
      <c r="F15" s="501"/>
      <c r="G15" s="496"/>
      <c r="H15" s="530"/>
      <c r="I15" s="530"/>
      <c r="J15" s="531"/>
      <c r="K15" s="496"/>
      <c r="L15" s="530"/>
      <c r="M15" s="531"/>
      <c r="N15" s="488" t="str">
        <f t="shared" si="1"/>
        <v> </v>
      </c>
      <c r="O15" s="535"/>
      <c r="P15" s="496">
        <f t="shared" si="0"/>
        <v>0</v>
      </c>
      <c r="Q15" s="530"/>
      <c r="R15" s="531"/>
      <c r="S15" s="511"/>
      <c r="T15" s="512"/>
      <c r="U15" s="512"/>
      <c r="V15" s="513"/>
    </row>
    <row r="16" spans="1:22" ht="13.5" thickBot="1">
      <c r="A16" s="536" t="s">
        <v>85</v>
      </c>
      <c r="B16" s="537"/>
      <c r="C16" s="537"/>
      <c r="D16" s="537"/>
      <c r="E16" s="537"/>
      <c r="F16" s="538"/>
      <c r="G16" s="490"/>
      <c r="H16" s="491"/>
      <c r="I16" s="491"/>
      <c r="J16" s="492"/>
      <c r="K16" s="505"/>
      <c r="L16" s="506"/>
      <c r="M16" s="507"/>
      <c r="N16" s="488" t="str">
        <f t="shared" si="1"/>
        <v> </v>
      </c>
      <c r="O16" s="535"/>
      <c r="P16" s="496">
        <f t="shared" si="0"/>
        <v>0</v>
      </c>
      <c r="Q16" s="530"/>
      <c r="R16" s="531"/>
      <c r="S16" s="511"/>
      <c r="T16" s="512"/>
      <c r="U16" s="512"/>
      <c r="V16" s="513"/>
    </row>
    <row r="17" spans="1:22" ht="14.25" customHeight="1" thickBot="1">
      <c r="A17" s="533" t="s">
        <v>89</v>
      </c>
      <c r="B17" s="534"/>
      <c r="C17" s="534"/>
      <c r="D17" s="534"/>
      <c r="E17" s="534"/>
      <c r="F17" s="534"/>
      <c r="G17" s="505"/>
      <c r="H17" s="506"/>
      <c r="I17" s="506"/>
      <c r="J17" s="507"/>
      <c r="K17" s="505"/>
      <c r="L17" s="506"/>
      <c r="M17" s="507"/>
      <c r="N17" s="488" t="str">
        <f t="shared" si="1"/>
        <v> </v>
      </c>
      <c r="O17" s="535"/>
      <c r="P17" s="505">
        <f t="shared" si="0"/>
        <v>0</v>
      </c>
      <c r="Q17" s="506"/>
      <c r="R17" s="507"/>
      <c r="S17" s="554"/>
      <c r="T17" s="555"/>
      <c r="U17" s="555"/>
      <c r="V17" s="556"/>
    </row>
    <row r="18" spans="1:22" ht="23.25" customHeight="1" thickBot="1">
      <c r="A18" s="516" t="s">
        <v>90</v>
      </c>
      <c r="B18" s="517"/>
      <c r="C18" s="517"/>
      <c r="D18" s="517"/>
      <c r="E18" s="517"/>
      <c r="F18" s="517"/>
      <c r="G18" s="510">
        <f>G10+G17</f>
        <v>0</v>
      </c>
      <c r="H18" s="484"/>
      <c r="I18" s="484"/>
      <c r="J18" s="485"/>
      <c r="K18" s="510">
        <f>K10+K17</f>
        <v>0</v>
      </c>
      <c r="L18" s="484"/>
      <c r="M18" s="485"/>
      <c r="N18" s="514" t="str">
        <f>IF(G18=0," ",K18/G18)</f>
        <v> </v>
      </c>
      <c r="O18" s="487"/>
      <c r="P18" s="510">
        <f t="shared" si="0"/>
        <v>0</v>
      </c>
      <c r="Q18" s="484"/>
      <c r="R18" s="485"/>
      <c r="S18" s="557"/>
      <c r="T18" s="558"/>
      <c r="U18" s="558"/>
      <c r="V18" s="559"/>
    </row>
    <row r="19" spans="1:22" ht="12.75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</row>
    <row r="20" spans="1:22" ht="12.7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</row>
    <row r="21" spans="1:22" ht="13.5" thickBo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465" t="s">
        <v>164</v>
      </c>
      <c r="T21" s="465"/>
      <c r="U21" s="465"/>
      <c r="V21" s="465"/>
    </row>
    <row r="22" spans="1:22" ht="13.5" thickBot="1">
      <c r="A22" s="425" t="s">
        <v>81</v>
      </c>
      <c r="B22" s="425"/>
      <c r="C22" s="425"/>
      <c r="D22" s="425"/>
      <c r="E22" s="425"/>
      <c r="F22" s="425"/>
      <c r="G22" s="426" t="s">
        <v>82</v>
      </c>
      <c r="H22" s="426"/>
      <c r="I22" s="426"/>
      <c r="J22" s="426"/>
      <c r="K22" s="426"/>
      <c r="L22" s="426"/>
      <c r="M22" s="426"/>
      <c r="N22" s="426" t="s">
        <v>77</v>
      </c>
      <c r="O22" s="426"/>
      <c r="P22" s="426"/>
      <c r="Q22" s="426"/>
      <c r="R22" s="426"/>
      <c r="S22" s="529" t="s">
        <v>78</v>
      </c>
      <c r="T22" s="529"/>
      <c r="U22" s="529"/>
      <c r="V22" s="529"/>
    </row>
    <row r="23" spans="1:22" ht="13.5" thickBot="1">
      <c r="A23" s="425"/>
      <c r="B23" s="425"/>
      <c r="C23" s="425"/>
      <c r="D23" s="425"/>
      <c r="E23" s="425"/>
      <c r="F23" s="425"/>
      <c r="G23" s="426" t="s">
        <v>83</v>
      </c>
      <c r="H23" s="426"/>
      <c r="I23" s="426"/>
      <c r="J23" s="426"/>
      <c r="K23" s="426" t="s">
        <v>72</v>
      </c>
      <c r="L23" s="426"/>
      <c r="M23" s="426"/>
      <c r="N23" s="426" t="s">
        <v>79</v>
      </c>
      <c r="O23" s="426"/>
      <c r="P23" s="426" t="s">
        <v>80</v>
      </c>
      <c r="Q23" s="426"/>
      <c r="R23" s="426"/>
      <c r="S23" s="529"/>
      <c r="T23" s="529"/>
      <c r="U23" s="529"/>
      <c r="V23" s="529"/>
    </row>
    <row r="24" spans="1:22" ht="41.25" customHeight="1" thickBot="1">
      <c r="A24" s="518" t="s">
        <v>91</v>
      </c>
      <c r="B24" s="519"/>
      <c r="C24" s="519"/>
      <c r="D24" s="519"/>
      <c r="E24" s="519"/>
      <c r="F24" s="520"/>
      <c r="G24" s="493">
        <f>G25+G26</f>
        <v>0</v>
      </c>
      <c r="H24" s="494"/>
      <c r="I24" s="494"/>
      <c r="J24" s="495"/>
      <c r="K24" s="493">
        <f>K25+K26</f>
        <v>0</v>
      </c>
      <c r="L24" s="494"/>
      <c r="M24" s="495"/>
      <c r="N24" s="508" t="str">
        <f>IF(G24=0," ",K24/G24)</f>
        <v> </v>
      </c>
      <c r="O24" s="509"/>
      <c r="P24" s="505">
        <f>K24-G24</f>
        <v>0</v>
      </c>
      <c r="Q24" s="506"/>
      <c r="R24" s="507"/>
      <c r="S24" s="515"/>
      <c r="T24" s="444"/>
      <c r="U24" s="444"/>
      <c r="V24" s="445"/>
    </row>
    <row r="25" spans="1:22" ht="13.5" thickBot="1">
      <c r="A25" s="521" t="s">
        <v>92</v>
      </c>
      <c r="B25" s="522"/>
      <c r="C25" s="522"/>
      <c r="D25" s="522"/>
      <c r="E25" s="522"/>
      <c r="F25" s="523"/>
      <c r="G25" s="496"/>
      <c r="H25" s="497"/>
      <c r="I25" s="497"/>
      <c r="J25" s="498"/>
      <c r="K25" s="496"/>
      <c r="L25" s="497"/>
      <c r="M25" s="498"/>
      <c r="N25" s="488" t="str">
        <f>IF(G25=0," ",K25/G25)</f>
        <v> </v>
      </c>
      <c r="O25" s="489"/>
      <c r="P25" s="490">
        <f>K25-G25</f>
        <v>0</v>
      </c>
      <c r="Q25" s="491"/>
      <c r="R25" s="492"/>
      <c r="S25" s="511"/>
      <c r="T25" s="512"/>
      <c r="U25" s="512"/>
      <c r="V25" s="513"/>
    </row>
    <row r="26" spans="1:22" ht="13.5" thickBot="1">
      <c r="A26" s="524" t="s">
        <v>93</v>
      </c>
      <c r="B26" s="525"/>
      <c r="C26" s="525"/>
      <c r="D26" s="525"/>
      <c r="E26" s="525"/>
      <c r="F26" s="526"/>
      <c r="G26" s="496"/>
      <c r="H26" s="497"/>
      <c r="I26" s="497"/>
      <c r="J26" s="498"/>
      <c r="K26" s="496"/>
      <c r="L26" s="497"/>
      <c r="M26" s="498"/>
      <c r="N26" s="488" t="str">
        <f>IF(G26=0," ",K26/G26)</f>
        <v> </v>
      </c>
      <c r="O26" s="489"/>
      <c r="P26" s="490">
        <f>K26-G26</f>
        <v>0</v>
      </c>
      <c r="Q26" s="491"/>
      <c r="R26" s="492"/>
      <c r="S26" s="511"/>
      <c r="T26" s="512"/>
      <c r="U26" s="512"/>
      <c r="V26" s="513"/>
    </row>
    <row r="27" spans="1:22" ht="18.75" customHeight="1" thickBot="1">
      <c r="A27" s="527" t="s">
        <v>89</v>
      </c>
      <c r="B27" s="528"/>
      <c r="C27" s="528"/>
      <c r="D27" s="528"/>
      <c r="E27" s="528"/>
      <c r="F27" s="528"/>
      <c r="G27" s="505"/>
      <c r="H27" s="506"/>
      <c r="I27" s="506"/>
      <c r="J27" s="507"/>
      <c r="K27" s="505"/>
      <c r="L27" s="506"/>
      <c r="M27" s="507"/>
      <c r="N27" s="508" t="str">
        <f>IF(G27=0," ",K27/G27)</f>
        <v> </v>
      </c>
      <c r="O27" s="509"/>
      <c r="P27" s="505">
        <f>K27-G27</f>
        <v>0</v>
      </c>
      <c r="Q27" s="506"/>
      <c r="R27" s="507"/>
      <c r="S27" s="554"/>
      <c r="T27" s="555"/>
      <c r="U27" s="555"/>
      <c r="V27" s="556"/>
    </row>
    <row r="28" spans="1:22" ht="20.25" customHeight="1" thickBot="1">
      <c r="A28" s="516" t="s">
        <v>90</v>
      </c>
      <c r="B28" s="517"/>
      <c r="C28" s="517"/>
      <c r="D28" s="517"/>
      <c r="E28" s="517"/>
      <c r="F28" s="517"/>
      <c r="G28" s="483">
        <f>G24+G27</f>
        <v>0</v>
      </c>
      <c r="H28" s="484"/>
      <c r="I28" s="484"/>
      <c r="J28" s="485"/>
      <c r="K28" s="483">
        <f>K24+K27</f>
        <v>0</v>
      </c>
      <c r="L28" s="484"/>
      <c r="M28" s="485"/>
      <c r="N28" s="486" t="str">
        <f>IF(G28=0," ",K28/G28)</f>
        <v> </v>
      </c>
      <c r="O28" s="487"/>
      <c r="P28" s="483">
        <f>P24+P27</f>
        <v>0</v>
      </c>
      <c r="Q28" s="484"/>
      <c r="R28" s="485"/>
      <c r="S28" s="479"/>
      <c r="T28" s="452"/>
      <c r="U28" s="452"/>
      <c r="V28" s="453"/>
    </row>
    <row r="34" spans="1:20" ht="12.75">
      <c r="A34" s="133" t="s">
        <v>0</v>
      </c>
      <c r="B34" s="133"/>
      <c r="C34" s="5" t="str">
        <f>Fedőlap!C42</f>
        <v>Budapest, 2011. március 28.</v>
      </c>
      <c r="D34" s="139"/>
      <c r="E34" s="139"/>
      <c r="F34" s="139"/>
      <c r="G34" s="139"/>
      <c r="H34" s="139"/>
      <c r="I34" s="140"/>
      <c r="J34" s="133"/>
      <c r="K34" s="133"/>
      <c r="L34" s="141"/>
      <c r="M34" s="141"/>
      <c r="N34" s="141"/>
      <c r="O34" s="141"/>
      <c r="P34" s="141"/>
      <c r="Q34" s="141"/>
      <c r="R34" s="141"/>
      <c r="S34" s="141"/>
      <c r="T34" s="141"/>
    </row>
    <row r="35" spans="1:20" ht="12.75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42" t="str">
        <f>Fedőlap!L43</f>
        <v>a szervezet vezetője</v>
      </c>
      <c r="M35" s="142"/>
      <c r="N35" s="142"/>
      <c r="O35" s="142"/>
      <c r="P35" s="142"/>
      <c r="Q35" s="142"/>
      <c r="R35" s="142"/>
      <c r="S35" s="142"/>
      <c r="T35" s="142"/>
    </row>
    <row r="36" spans="1:20" ht="12.75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42" t="str">
        <f>Fedőlap!L44</f>
        <v>(képviselője)</v>
      </c>
      <c r="M36" s="142"/>
      <c r="N36" s="142"/>
      <c r="O36" s="142"/>
      <c r="P36" s="142"/>
      <c r="Q36" s="142"/>
      <c r="R36" s="142"/>
      <c r="S36" s="142"/>
      <c r="T36" s="142"/>
    </row>
    <row r="37" spans="1:20" ht="12.75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</row>
    <row r="38" spans="1:20" ht="15">
      <c r="A38" s="1"/>
      <c r="B38" s="1"/>
      <c r="C38" s="1"/>
      <c r="D38" s="1"/>
      <c r="E38" s="1"/>
      <c r="F38" s="1"/>
      <c r="G38" s="1"/>
      <c r="H38" s="1"/>
      <c r="I38" s="1"/>
      <c r="J38" s="81" t="s">
        <v>9</v>
      </c>
      <c r="K38" s="1"/>
      <c r="L38" s="1"/>
      <c r="M38" s="1"/>
      <c r="N38" s="1"/>
      <c r="O38" s="1"/>
      <c r="P38" s="1"/>
      <c r="Q38" s="1"/>
      <c r="R38" s="1"/>
      <c r="S38" s="1"/>
      <c r="T38" s="1"/>
    </row>
  </sheetData>
  <sheetProtection/>
  <mergeCells count="104">
    <mergeCell ref="S27:V27"/>
    <mergeCell ref="S24:V24"/>
    <mergeCell ref="S15:V15"/>
    <mergeCell ref="S16:V16"/>
    <mergeCell ref="S25:V25"/>
    <mergeCell ref="S26:V26"/>
    <mergeCell ref="S18:V18"/>
    <mergeCell ref="S17:V17"/>
    <mergeCell ref="N12:O12"/>
    <mergeCell ref="K14:M14"/>
    <mergeCell ref="S10:V10"/>
    <mergeCell ref="S13:V13"/>
    <mergeCell ref="S11:V11"/>
    <mergeCell ref="N11:O11"/>
    <mergeCell ref="P11:R11"/>
    <mergeCell ref="K10:M10"/>
    <mergeCell ref="N10:O10"/>
    <mergeCell ref="K13:M13"/>
    <mergeCell ref="P9:R9"/>
    <mergeCell ref="K9:M9"/>
    <mergeCell ref="N9:O9"/>
    <mergeCell ref="G8:M8"/>
    <mergeCell ref="N8:R8"/>
    <mergeCell ref="P15:R15"/>
    <mergeCell ref="N14:O14"/>
    <mergeCell ref="N13:O13"/>
    <mergeCell ref="P13:R13"/>
    <mergeCell ref="N15:O15"/>
    <mergeCell ref="A18:F18"/>
    <mergeCell ref="A12:F12"/>
    <mergeCell ref="A13:F13"/>
    <mergeCell ref="G15:J15"/>
    <mergeCell ref="G14:J14"/>
    <mergeCell ref="A8:F9"/>
    <mergeCell ref="G16:J16"/>
    <mergeCell ref="G13:J13"/>
    <mergeCell ref="G9:J9"/>
    <mergeCell ref="G12:J12"/>
    <mergeCell ref="G11:J11"/>
    <mergeCell ref="G10:J10"/>
    <mergeCell ref="A10:F10"/>
    <mergeCell ref="A11:F11"/>
    <mergeCell ref="A14:F14"/>
    <mergeCell ref="P10:R10"/>
    <mergeCell ref="P18:R18"/>
    <mergeCell ref="A17:F17"/>
    <mergeCell ref="N16:O16"/>
    <mergeCell ref="N17:O17"/>
    <mergeCell ref="K16:M16"/>
    <mergeCell ref="A16:F16"/>
    <mergeCell ref="G17:J17"/>
    <mergeCell ref="K15:M15"/>
    <mergeCell ref="K12:M12"/>
    <mergeCell ref="N24:O24"/>
    <mergeCell ref="P24:R24"/>
    <mergeCell ref="P27:R27"/>
    <mergeCell ref="S7:V7"/>
    <mergeCell ref="S21:V21"/>
    <mergeCell ref="S22:V23"/>
    <mergeCell ref="P12:R12"/>
    <mergeCell ref="P17:R17"/>
    <mergeCell ref="P16:R16"/>
    <mergeCell ref="S8:V9"/>
    <mergeCell ref="A28:F28"/>
    <mergeCell ref="A24:F24"/>
    <mergeCell ref="A25:F25"/>
    <mergeCell ref="A26:F26"/>
    <mergeCell ref="A27:F27"/>
    <mergeCell ref="R1:S1"/>
    <mergeCell ref="K18:M18"/>
    <mergeCell ref="G23:J23"/>
    <mergeCell ref="K23:M23"/>
    <mergeCell ref="G18:J18"/>
    <mergeCell ref="S12:V12"/>
    <mergeCell ref="N22:R22"/>
    <mergeCell ref="N23:O23"/>
    <mergeCell ref="N18:O18"/>
    <mergeCell ref="S14:V14"/>
    <mergeCell ref="G27:J27"/>
    <mergeCell ref="K27:M27"/>
    <mergeCell ref="N27:O27"/>
    <mergeCell ref="P25:R25"/>
    <mergeCell ref="G25:J25"/>
    <mergeCell ref="K25:M25"/>
    <mergeCell ref="G24:J24"/>
    <mergeCell ref="B1:C1"/>
    <mergeCell ref="G26:J26"/>
    <mergeCell ref="K26:M26"/>
    <mergeCell ref="A15:F15"/>
    <mergeCell ref="A22:F23"/>
    <mergeCell ref="K11:M11"/>
    <mergeCell ref="G22:M22"/>
    <mergeCell ref="K24:M24"/>
    <mergeCell ref="K17:M17"/>
    <mergeCell ref="S28:V28"/>
    <mergeCell ref="P14:R14"/>
    <mergeCell ref="P23:R23"/>
    <mergeCell ref="G28:J28"/>
    <mergeCell ref="K28:M28"/>
    <mergeCell ref="N28:O28"/>
    <mergeCell ref="P28:R28"/>
    <mergeCell ref="N25:O25"/>
    <mergeCell ref="N26:O26"/>
    <mergeCell ref="P26:R26"/>
  </mergeCells>
  <printOptions horizontalCentered="1"/>
  <pageMargins left="0.6299212598425197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zoomScalePageLayoutView="0" workbookViewId="0" topLeftCell="A12">
      <selection activeCell="J21" sqref="J21:M21"/>
    </sheetView>
  </sheetViews>
  <sheetFormatPr defaultColWidth="9.00390625" defaultRowHeight="12.75"/>
  <cols>
    <col min="1" max="1" width="5.00390625" style="0" customWidth="1"/>
    <col min="2" max="2" width="2.375" style="0" customWidth="1"/>
    <col min="3" max="3" width="2.625" style="0" customWidth="1"/>
    <col min="4" max="5" width="4.25390625" style="0" customWidth="1"/>
    <col min="6" max="6" width="5.00390625" style="0" customWidth="1"/>
    <col min="7" max="16" width="4.25390625" style="0" customWidth="1"/>
    <col min="17" max="17" width="4.125" style="0" customWidth="1"/>
    <col min="18" max="18" width="1.37890625" style="0" customWidth="1"/>
    <col min="19" max="19" width="4.125" style="0" customWidth="1"/>
    <col min="20" max="20" width="1.37890625" style="0" customWidth="1"/>
    <col min="21" max="21" width="2.375" style="0" customWidth="1"/>
    <col min="22" max="22" width="3.25390625" style="0" customWidth="1"/>
  </cols>
  <sheetData>
    <row r="1" spans="1:22" ht="18.75" thickBot="1">
      <c r="A1" s="16">
        <f>Fedőlap!$A$1</f>
        <v>1</v>
      </c>
      <c r="B1" s="359">
        <f>Fedőlap!$B$1</f>
        <v>9</v>
      </c>
      <c r="C1" s="360"/>
      <c r="D1" s="18">
        <f>Fedőlap!$C$1</f>
        <v>6</v>
      </c>
      <c r="E1" s="18">
        <f>Fedőlap!$D$1</f>
        <v>3</v>
      </c>
      <c r="F1" s="18">
        <f>Fedőlap!$E$1</f>
        <v>8</v>
      </c>
      <c r="G1" s="18">
        <f>Fedőlap!$F$1</f>
        <v>1</v>
      </c>
      <c r="H1" s="18">
        <f>Fedőlap!$G$1</f>
        <v>6</v>
      </c>
      <c r="I1" s="17">
        <f>Fedőlap!$H$1</f>
        <v>0</v>
      </c>
      <c r="J1" s="16">
        <f>Fedőlap!$I$1</f>
        <v>9</v>
      </c>
      <c r="K1" s="18">
        <f>Fedőlap!$J$1</f>
        <v>3</v>
      </c>
      <c r="L1" s="18">
        <f>Fedőlap!$K$1</f>
        <v>1</v>
      </c>
      <c r="M1" s="17">
        <f>Fedőlap!$L$1</f>
        <v>9</v>
      </c>
      <c r="N1" s="155">
        <f>Fedőlap!$M$1</f>
        <v>5</v>
      </c>
      <c r="O1" s="158">
        <f>Fedőlap!$N$1</f>
        <v>2</v>
      </c>
      <c r="P1" s="157">
        <f>Fedőlap!$O$1</f>
        <v>9</v>
      </c>
      <c r="Q1" s="152">
        <f>Fedőlap!$P$1</f>
        <v>0</v>
      </c>
      <c r="R1" s="363">
        <f>Fedőlap!$Q$1</f>
        <v>1</v>
      </c>
      <c r="S1" s="340"/>
      <c r="T1" s="15"/>
      <c r="U1" s="1"/>
      <c r="V1" s="1"/>
    </row>
    <row r="2" spans="1:22" ht="12.75">
      <c r="A2" s="2" t="str">
        <f>Fedőlap!A2</f>
        <v>Statisztikai számjel</v>
      </c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1"/>
      <c r="V2" s="1"/>
    </row>
    <row r="3" spans="1:22" ht="12.75">
      <c r="A3" s="1"/>
      <c r="B3" s="9"/>
      <c r="C3" s="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8">
      <c r="A4" s="151" t="str">
        <f>Fedőlap!$B$9</f>
        <v>Budapesti Természetbarát Sportszövetség</v>
      </c>
      <c r="B4" s="5"/>
      <c r="C4" s="5"/>
      <c r="D4" s="20"/>
      <c r="E4" s="5"/>
      <c r="F4" s="5"/>
      <c r="G4" s="5"/>
      <c r="H4" s="5"/>
      <c r="I4" s="5"/>
      <c r="J4" s="5"/>
      <c r="K4" s="5"/>
      <c r="L4" s="5"/>
      <c r="M4" s="5"/>
      <c r="N4" s="1"/>
      <c r="O4" s="1"/>
      <c r="P4" s="1"/>
      <c r="Q4" s="1"/>
      <c r="R4" s="1"/>
      <c r="S4" s="1"/>
      <c r="T4" s="1"/>
      <c r="U4" s="1"/>
      <c r="V4" s="1"/>
    </row>
    <row r="5" spans="1:13" ht="12.75">
      <c r="A5" s="4" t="str">
        <f>Fedőlap!A34</f>
        <v>- KIMUTATÁS A KAPOTT TÁMOGATÁSRÓL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7" ht="13.5" thickBot="1"/>
    <row r="8" spans="1:22" ht="13.5" thickBot="1">
      <c r="A8" s="459" t="s">
        <v>95</v>
      </c>
      <c r="B8" s="460"/>
      <c r="C8" s="460"/>
      <c r="D8" s="460"/>
      <c r="E8" s="460"/>
      <c r="F8" s="460"/>
      <c r="G8" s="460"/>
      <c r="H8" s="460"/>
      <c r="I8" s="461"/>
      <c r="J8" s="459" t="s">
        <v>97</v>
      </c>
      <c r="K8" s="460"/>
      <c r="L8" s="460"/>
      <c r="M8" s="461"/>
      <c r="N8" s="459" t="s">
        <v>99</v>
      </c>
      <c r="O8" s="460"/>
      <c r="P8" s="460"/>
      <c r="Q8" s="460"/>
      <c r="R8" s="461"/>
      <c r="S8" s="569" t="s">
        <v>77</v>
      </c>
      <c r="T8" s="569"/>
      <c r="U8" s="569"/>
      <c r="V8" s="570"/>
    </row>
    <row r="9" spans="1:22" ht="13.5" thickBot="1">
      <c r="A9" s="462" t="s">
        <v>96</v>
      </c>
      <c r="B9" s="463"/>
      <c r="C9" s="463"/>
      <c r="D9" s="463"/>
      <c r="E9" s="463"/>
      <c r="F9" s="463"/>
      <c r="G9" s="463"/>
      <c r="H9" s="463"/>
      <c r="I9" s="464"/>
      <c r="J9" s="462" t="s">
        <v>98</v>
      </c>
      <c r="K9" s="463"/>
      <c r="L9" s="463"/>
      <c r="M9" s="464"/>
      <c r="N9" s="427" t="s">
        <v>71</v>
      </c>
      <c r="O9" s="427"/>
      <c r="P9" s="427" t="s">
        <v>72</v>
      </c>
      <c r="Q9" s="427"/>
      <c r="R9" s="427"/>
      <c r="S9" s="427" t="s">
        <v>79</v>
      </c>
      <c r="T9" s="427"/>
      <c r="U9" s="427" t="s">
        <v>80</v>
      </c>
      <c r="V9" s="427"/>
    </row>
    <row r="10" spans="1:22" ht="30" customHeight="1" thickBot="1">
      <c r="A10" s="473" t="s">
        <v>222</v>
      </c>
      <c r="B10" s="571"/>
      <c r="C10" s="571"/>
      <c r="D10" s="571"/>
      <c r="E10" s="571"/>
      <c r="F10" s="571"/>
      <c r="G10" s="571"/>
      <c r="H10" s="571"/>
      <c r="I10" s="572"/>
      <c r="J10" s="565"/>
      <c r="K10" s="566"/>
      <c r="L10" s="566"/>
      <c r="M10" s="567"/>
      <c r="N10" s="565"/>
      <c r="O10" s="567"/>
      <c r="P10" s="561"/>
      <c r="Q10" s="568"/>
      <c r="R10" s="562"/>
      <c r="S10" s="437" t="str">
        <f aca="true" t="shared" si="0" ref="S10:S22">IF(N10=0," ",P10/N10)</f>
        <v> </v>
      </c>
      <c r="T10" s="438"/>
      <c r="U10" s="561">
        <f aca="true" t="shared" si="1" ref="U10:U21">P10-N10</f>
        <v>0</v>
      </c>
      <c r="V10" s="562"/>
    </row>
    <row r="11" spans="1:22" ht="30" customHeight="1" thickBot="1">
      <c r="A11" s="473" t="s">
        <v>223</v>
      </c>
      <c r="B11" s="467"/>
      <c r="C11" s="467"/>
      <c r="D11" s="467"/>
      <c r="E11" s="467"/>
      <c r="F11" s="467"/>
      <c r="G11" s="467"/>
      <c r="H11" s="467"/>
      <c r="I11" s="468"/>
      <c r="J11" s="565"/>
      <c r="K11" s="566"/>
      <c r="L11" s="566"/>
      <c r="M11" s="567"/>
      <c r="N11" s="454"/>
      <c r="O11" s="433"/>
      <c r="P11" s="561"/>
      <c r="Q11" s="568"/>
      <c r="R11" s="562"/>
      <c r="S11" s="437" t="str">
        <f t="shared" si="0"/>
        <v> </v>
      </c>
      <c r="T11" s="438"/>
      <c r="U11" s="561">
        <f t="shared" si="1"/>
        <v>0</v>
      </c>
      <c r="V11" s="562"/>
    </row>
    <row r="12" spans="1:22" ht="30" customHeight="1" thickBot="1">
      <c r="A12" s="473" t="s">
        <v>270</v>
      </c>
      <c r="B12" s="467"/>
      <c r="C12" s="467"/>
      <c r="D12" s="467"/>
      <c r="E12" s="467"/>
      <c r="F12" s="467"/>
      <c r="G12" s="467"/>
      <c r="H12" s="467"/>
      <c r="I12" s="468"/>
      <c r="J12" s="565" t="s">
        <v>240</v>
      </c>
      <c r="K12" s="566"/>
      <c r="L12" s="566"/>
      <c r="M12" s="567"/>
      <c r="N12" s="454">
        <v>7490</v>
      </c>
      <c r="O12" s="433"/>
      <c r="P12" s="561">
        <v>7490</v>
      </c>
      <c r="Q12" s="568"/>
      <c r="R12" s="562"/>
      <c r="S12" s="437">
        <f t="shared" si="0"/>
        <v>1</v>
      </c>
      <c r="T12" s="438"/>
      <c r="U12" s="561">
        <f t="shared" si="1"/>
        <v>0</v>
      </c>
      <c r="V12" s="562"/>
    </row>
    <row r="13" spans="1:22" ht="30" customHeight="1" thickBot="1">
      <c r="A13" s="470" t="s">
        <v>100</v>
      </c>
      <c r="B13" s="471"/>
      <c r="C13" s="471"/>
      <c r="D13" s="471"/>
      <c r="E13" s="471"/>
      <c r="F13" s="471"/>
      <c r="G13" s="471"/>
      <c r="H13" s="471"/>
      <c r="I13" s="472"/>
      <c r="J13" s="565"/>
      <c r="K13" s="566"/>
      <c r="L13" s="566"/>
      <c r="M13" s="567"/>
      <c r="N13" s="454"/>
      <c r="O13" s="433"/>
      <c r="P13" s="561"/>
      <c r="Q13" s="568"/>
      <c r="R13" s="562"/>
      <c r="S13" s="437" t="str">
        <f t="shared" si="0"/>
        <v> </v>
      </c>
      <c r="T13" s="438"/>
      <c r="U13" s="561">
        <f t="shared" si="1"/>
        <v>0</v>
      </c>
      <c r="V13" s="562"/>
    </row>
    <row r="14" spans="1:22" ht="30" customHeight="1" thickBot="1">
      <c r="A14" s="470" t="s">
        <v>101</v>
      </c>
      <c r="B14" s="471"/>
      <c r="C14" s="471"/>
      <c r="D14" s="471"/>
      <c r="E14" s="471"/>
      <c r="F14" s="471"/>
      <c r="G14" s="471"/>
      <c r="H14" s="471"/>
      <c r="I14" s="472"/>
      <c r="J14" s="565"/>
      <c r="K14" s="566"/>
      <c r="L14" s="566"/>
      <c r="M14" s="567"/>
      <c r="N14" s="454"/>
      <c r="O14" s="433"/>
      <c r="P14" s="561"/>
      <c r="Q14" s="568"/>
      <c r="R14" s="562"/>
      <c r="S14" s="437" t="str">
        <f t="shared" si="0"/>
        <v> </v>
      </c>
      <c r="T14" s="438"/>
      <c r="U14" s="561">
        <f t="shared" si="1"/>
        <v>0</v>
      </c>
      <c r="V14" s="562"/>
    </row>
    <row r="15" spans="1:22" ht="30" customHeight="1" thickBot="1">
      <c r="A15" s="440" t="s">
        <v>102</v>
      </c>
      <c r="B15" s="441"/>
      <c r="C15" s="441"/>
      <c r="D15" s="441"/>
      <c r="E15" s="441"/>
      <c r="F15" s="441"/>
      <c r="G15" s="441"/>
      <c r="H15" s="441"/>
      <c r="I15" s="442"/>
      <c r="J15" s="565"/>
      <c r="K15" s="566"/>
      <c r="L15" s="566"/>
      <c r="M15" s="567"/>
      <c r="N15" s="454"/>
      <c r="O15" s="433"/>
      <c r="P15" s="561"/>
      <c r="Q15" s="568"/>
      <c r="R15" s="562"/>
      <c r="S15" s="437" t="str">
        <f t="shared" si="0"/>
        <v> </v>
      </c>
      <c r="T15" s="438"/>
      <c r="U15" s="561">
        <f t="shared" si="1"/>
        <v>0</v>
      </c>
      <c r="V15" s="562"/>
    </row>
    <row r="16" spans="1:22" ht="30" customHeight="1" thickBot="1">
      <c r="A16" s="573" t="s">
        <v>103</v>
      </c>
      <c r="B16" s="574"/>
      <c r="C16" s="574"/>
      <c r="D16" s="574"/>
      <c r="E16" s="574"/>
      <c r="F16" s="574"/>
      <c r="G16" s="574"/>
      <c r="H16" s="574"/>
      <c r="I16" s="575"/>
      <c r="J16" s="565"/>
      <c r="K16" s="566"/>
      <c r="L16" s="566"/>
      <c r="M16" s="567"/>
      <c r="N16" s="454"/>
      <c r="O16" s="433"/>
      <c r="P16" s="561"/>
      <c r="Q16" s="568"/>
      <c r="R16" s="562"/>
      <c r="S16" s="437" t="str">
        <f t="shared" si="0"/>
        <v> </v>
      </c>
      <c r="T16" s="438"/>
      <c r="U16" s="561">
        <f t="shared" si="1"/>
        <v>0</v>
      </c>
      <c r="V16" s="562"/>
    </row>
    <row r="17" spans="1:22" ht="30" customHeight="1" thickBot="1">
      <c r="A17" s="470" t="s">
        <v>104</v>
      </c>
      <c r="B17" s="471"/>
      <c r="C17" s="471"/>
      <c r="D17" s="471"/>
      <c r="E17" s="471"/>
      <c r="F17" s="471"/>
      <c r="G17" s="471"/>
      <c r="H17" s="471"/>
      <c r="I17" s="472"/>
      <c r="J17" s="565" t="s">
        <v>253</v>
      </c>
      <c r="K17" s="566"/>
      <c r="L17" s="566"/>
      <c r="M17" s="567"/>
      <c r="N17" s="454">
        <v>75</v>
      </c>
      <c r="O17" s="433"/>
      <c r="P17" s="561">
        <v>100</v>
      </c>
      <c r="Q17" s="568"/>
      <c r="R17" s="562"/>
      <c r="S17" s="437">
        <f t="shared" si="0"/>
        <v>1.3333333333333333</v>
      </c>
      <c r="T17" s="438"/>
      <c r="U17" s="561">
        <f t="shared" si="1"/>
        <v>25</v>
      </c>
      <c r="V17" s="562"/>
    </row>
    <row r="18" spans="1:22" ht="30" customHeight="1" thickBot="1">
      <c r="A18" s="470" t="s">
        <v>135</v>
      </c>
      <c r="B18" s="471"/>
      <c r="C18" s="471"/>
      <c r="D18" s="471"/>
      <c r="E18" s="471"/>
      <c r="F18" s="471"/>
      <c r="G18" s="471"/>
      <c r="H18" s="471"/>
      <c r="I18" s="472"/>
      <c r="J18" s="454"/>
      <c r="K18" s="432"/>
      <c r="L18" s="432"/>
      <c r="M18" s="433"/>
      <c r="N18" s="454"/>
      <c r="O18" s="433"/>
      <c r="P18" s="439"/>
      <c r="Q18" s="430"/>
      <c r="R18" s="431"/>
      <c r="S18" s="437" t="str">
        <f t="shared" si="0"/>
        <v> </v>
      </c>
      <c r="T18" s="438"/>
      <c r="U18" s="561">
        <f t="shared" si="1"/>
        <v>0</v>
      </c>
      <c r="V18" s="562"/>
    </row>
    <row r="19" spans="1:22" ht="30" customHeight="1" thickBot="1">
      <c r="A19" s="470" t="s">
        <v>105</v>
      </c>
      <c r="B19" s="471"/>
      <c r="C19" s="471"/>
      <c r="D19" s="471"/>
      <c r="E19" s="471"/>
      <c r="F19" s="471"/>
      <c r="G19" s="471"/>
      <c r="H19" s="471"/>
      <c r="I19" s="472"/>
      <c r="J19" s="565" t="s">
        <v>240</v>
      </c>
      <c r="K19" s="566"/>
      <c r="L19" s="566"/>
      <c r="M19" s="567"/>
      <c r="N19" s="454">
        <v>560</v>
      </c>
      <c r="O19" s="433"/>
      <c r="P19" s="561"/>
      <c r="Q19" s="568"/>
      <c r="R19" s="562"/>
      <c r="S19" s="437">
        <f t="shared" si="0"/>
        <v>0</v>
      </c>
      <c r="T19" s="438"/>
      <c r="U19" s="561">
        <f t="shared" si="1"/>
        <v>-560</v>
      </c>
      <c r="V19" s="562"/>
    </row>
    <row r="20" spans="1:22" ht="30" customHeight="1" thickBot="1">
      <c r="A20" s="470" t="s">
        <v>106</v>
      </c>
      <c r="B20" s="471"/>
      <c r="C20" s="471"/>
      <c r="D20" s="471"/>
      <c r="E20" s="471"/>
      <c r="F20" s="471"/>
      <c r="G20" s="471"/>
      <c r="H20" s="471"/>
      <c r="I20" s="472"/>
      <c r="J20" s="565" t="s">
        <v>253</v>
      </c>
      <c r="K20" s="566"/>
      <c r="L20" s="566"/>
      <c r="M20" s="567"/>
      <c r="N20" s="560">
        <v>54</v>
      </c>
      <c r="O20" s="433"/>
      <c r="P20" s="439">
        <v>18</v>
      </c>
      <c r="Q20" s="430"/>
      <c r="R20" s="431"/>
      <c r="S20" s="437">
        <f t="shared" si="0"/>
        <v>0.3333333333333333</v>
      </c>
      <c r="T20" s="438"/>
      <c r="U20" s="561">
        <f t="shared" si="1"/>
        <v>-36</v>
      </c>
      <c r="V20" s="562"/>
    </row>
    <row r="21" spans="1:22" ht="30" customHeight="1" thickBot="1">
      <c r="A21" s="470" t="s">
        <v>89</v>
      </c>
      <c r="B21" s="471"/>
      <c r="C21" s="471"/>
      <c r="D21" s="471"/>
      <c r="E21" s="471"/>
      <c r="F21" s="471"/>
      <c r="G21" s="471"/>
      <c r="H21" s="471"/>
      <c r="I21" s="472"/>
      <c r="J21" s="454"/>
      <c r="K21" s="432"/>
      <c r="L21" s="432"/>
      <c r="M21" s="433"/>
      <c r="N21" s="454"/>
      <c r="O21" s="433"/>
      <c r="P21" s="439"/>
      <c r="Q21" s="430"/>
      <c r="R21" s="431"/>
      <c r="S21" s="437" t="str">
        <f t="shared" si="0"/>
        <v> </v>
      </c>
      <c r="T21" s="438"/>
      <c r="U21" s="561">
        <f t="shared" si="1"/>
        <v>0</v>
      </c>
      <c r="V21" s="562"/>
    </row>
    <row r="22" spans="1:22" ht="30" customHeight="1" thickBot="1">
      <c r="A22" s="516" t="s">
        <v>90</v>
      </c>
      <c r="B22" s="517"/>
      <c r="C22" s="517"/>
      <c r="D22" s="517"/>
      <c r="E22" s="517"/>
      <c r="F22" s="517"/>
      <c r="G22" s="517"/>
      <c r="H22" s="517"/>
      <c r="I22" s="576"/>
      <c r="J22" s="577"/>
      <c r="K22" s="578"/>
      <c r="L22" s="578"/>
      <c r="M22" s="579"/>
      <c r="N22" s="510">
        <f>SUM(N10:O21)</f>
        <v>8179</v>
      </c>
      <c r="O22" s="485"/>
      <c r="P22" s="510">
        <f>SUM(P10:R21)</f>
        <v>7608</v>
      </c>
      <c r="Q22" s="484"/>
      <c r="R22" s="485"/>
      <c r="S22" s="563">
        <f t="shared" si="0"/>
        <v>0.9301870644333048</v>
      </c>
      <c r="T22" s="564"/>
      <c r="U22" s="510">
        <f>SUM(U10:V21)</f>
        <v>-571</v>
      </c>
      <c r="V22" s="485"/>
    </row>
    <row r="29" spans="1:20" ht="12.75">
      <c r="A29" s="133" t="s">
        <v>0</v>
      </c>
      <c r="B29" s="133"/>
      <c r="C29" s="5" t="str">
        <f>Fedőlap!C42</f>
        <v>Budapest, 2011. március 28.</v>
      </c>
      <c r="D29" s="139"/>
      <c r="E29" s="139"/>
      <c r="F29" s="139"/>
      <c r="G29" s="139"/>
      <c r="H29" s="139"/>
      <c r="I29" s="140"/>
      <c r="J29" s="133"/>
      <c r="K29" s="133"/>
      <c r="L29" s="141"/>
      <c r="M29" s="141"/>
      <c r="N29" s="141"/>
      <c r="O29" s="141"/>
      <c r="P29" s="141"/>
      <c r="Q29" s="141"/>
      <c r="R29" s="141"/>
      <c r="S29" s="141"/>
      <c r="T29" s="141"/>
    </row>
    <row r="30" spans="1:20" ht="12.75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42" t="str">
        <f>Fedőlap!L43</f>
        <v>a szervezet vezetője</v>
      </c>
      <c r="M30" s="142"/>
      <c r="N30" s="142"/>
      <c r="O30" s="142"/>
      <c r="P30" s="142"/>
      <c r="Q30" s="142"/>
      <c r="R30" s="142"/>
      <c r="S30" s="142"/>
      <c r="T30" s="142"/>
    </row>
    <row r="31" spans="1:20" ht="12.75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42" t="str">
        <f>Fedőlap!L44</f>
        <v>(képviselője)</v>
      </c>
      <c r="M31" s="142"/>
      <c r="N31" s="142"/>
      <c r="O31" s="142"/>
      <c r="P31" s="142"/>
      <c r="Q31" s="142"/>
      <c r="R31" s="142"/>
      <c r="S31" s="142"/>
      <c r="T31" s="142"/>
    </row>
    <row r="32" spans="1:20" ht="12.75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</row>
    <row r="33" spans="1:20" ht="15">
      <c r="A33" s="1"/>
      <c r="B33" s="1"/>
      <c r="C33" s="1"/>
      <c r="D33" s="1"/>
      <c r="E33" s="1"/>
      <c r="F33" s="1"/>
      <c r="G33" s="1"/>
      <c r="H33" s="1"/>
      <c r="I33" s="1"/>
      <c r="J33" s="81" t="s">
        <v>9</v>
      </c>
      <c r="K33" s="1"/>
      <c r="L33" s="1"/>
      <c r="M33" s="1"/>
      <c r="N33" s="1"/>
      <c r="O33" s="1"/>
      <c r="P33" s="1"/>
      <c r="Q33" s="1"/>
      <c r="R33" s="1"/>
      <c r="S33" s="1"/>
      <c r="T33" s="1"/>
    </row>
  </sheetData>
  <sheetProtection/>
  <mergeCells count="90">
    <mergeCell ref="U16:V16"/>
    <mergeCell ref="U17:V17"/>
    <mergeCell ref="U19:V19"/>
    <mergeCell ref="U12:V12"/>
    <mergeCell ref="U13:V13"/>
    <mergeCell ref="U14:V14"/>
    <mergeCell ref="U15:V15"/>
    <mergeCell ref="S15:T15"/>
    <mergeCell ref="S16:T16"/>
    <mergeCell ref="S17:T17"/>
    <mergeCell ref="S19:T19"/>
    <mergeCell ref="S11:T11"/>
    <mergeCell ref="S12:T12"/>
    <mergeCell ref="S13:T13"/>
    <mergeCell ref="S14:T14"/>
    <mergeCell ref="N16:O16"/>
    <mergeCell ref="P16:R16"/>
    <mergeCell ref="P17:R17"/>
    <mergeCell ref="P19:R19"/>
    <mergeCell ref="N12:O12"/>
    <mergeCell ref="N13:O13"/>
    <mergeCell ref="N14:O14"/>
    <mergeCell ref="N15:O15"/>
    <mergeCell ref="P12:R12"/>
    <mergeCell ref="P13:R13"/>
    <mergeCell ref="P14:R14"/>
    <mergeCell ref="P15:R15"/>
    <mergeCell ref="J14:M14"/>
    <mergeCell ref="J15:M15"/>
    <mergeCell ref="N18:O18"/>
    <mergeCell ref="N21:O21"/>
    <mergeCell ref="N17:O17"/>
    <mergeCell ref="N19:O19"/>
    <mergeCell ref="J16:M16"/>
    <mergeCell ref="J17:M17"/>
    <mergeCell ref="J19:M19"/>
    <mergeCell ref="J20:M20"/>
    <mergeCell ref="J21:M21"/>
    <mergeCell ref="P21:R21"/>
    <mergeCell ref="N22:O22"/>
    <mergeCell ref="P22:R22"/>
    <mergeCell ref="J22:M22"/>
    <mergeCell ref="A21:I21"/>
    <mergeCell ref="A19:I19"/>
    <mergeCell ref="A20:I20"/>
    <mergeCell ref="A22:I22"/>
    <mergeCell ref="A11:I11"/>
    <mergeCell ref="A12:I12"/>
    <mergeCell ref="A13:I13"/>
    <mergeCell ref="A14:I14"/>
    <mergeCell ref="A15:I15"/>
    <mergeCell ref="A16:I16"/>
    <mergeCell ref="A17:I17"/>
    <mergeCell ref="A18:I18"/>
    <mergeCell ref="S9:T9"/>
    <mergeCell ref="U9:V9"/>
    <mergeCell ref="A10:I10"/>
    <mergeCell ref="J10:M10"/>
    <mergeCell ref="N10:O10"/>
    <mergeCell ref="P10:R10"/>
    <mergeCell ref="U10:V10"/>
    <mergeCell ref="S10:T10"/>
    <mergeCell ref="B1:C1"/>
    <mergeCell ref="J8:M8"/>
    <mergeCell ref="J9:M9"/>
    <mergeCell ref="N8:R8"/>
    <mergeCell ref="N9:O9"/>
    <mergeCell ref="P9:R9"/>
    <mergeCell ref="A8:I8"/>
    <mergeCell ref="A9:I9"/>
    <mergeCell ref="R1:S1"/>
    <mergeCell ref="S8:V8"/>
    <mergeCell ref="J11:M11"/>
    <mergeCell ref="P11:R11"/>
    <mergeCell ref="U11:V11"/>
    <mergeCell ref="J18:M18"/>
    <mergeCell ref="P18:R18"/>
    <mergeCell ref="U18:V18"/>
    <mergeCell ref="N11:O11"/>
    <mergeCell ref="S18:T18"/>
    <mergeCell ref="J12:M12"/>
    <mergeCell ref="J13:M13"/>
    <mergeCell ref="U22:V22"/>
    <mergeCell ref="N20:O20"/>
    <mergeCell ref="P20:R20"/>
    <mergeCell ref="U20:V20"/>
    <mergeCell ref="S22:T22"/>
    <mergeCell ref="U21:V21"/>
    <mergeCell ref="S21:T21"/>
    <mergeCell ref="S20:T2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KASNYIK ÉS TÁRSA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Tamás</dc:creator>
  <cp:keywords/>
  <dc:description/>
  <cp:lastModifiedBy>Főtitkár</cp:lastModifiedBy>
  <cp:lastPrinted>2011-04-18T10:16:14Z</cp:lastPrinted>
  <dcterms:created xsi:type="dcterms:W3CDTF">1999-03-29T16:17:01Z</dcterms:created>
  <dcterms:modified xsi:type="dcterms:W3CDTF">2011-04-20T17:23:00Z</dcterms:modified>
  <cp:category/>
  <cp:version/>
  <cp:contentType/>
  <cp:contentStatus/>
</cp:coreProperties>
</file>